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<sst xmlns="http://schemas.openxmlformats.org/spreadsheetml/2006/main" count="2266" uniqueCount="739">
  <si>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</si>
  <si>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</si>
  <si>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</si>
  <si>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</si>
  <si>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</si>
  <si>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</si>
  <si>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</si>
  <si>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</si>
  <si>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</si>
  <si>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</si>
  <si>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</si>
  <si>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</si>
  <si>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</si>
  <si>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</si>
  <si>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</si>
  <si>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</si>
  <si>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</si>
  <si>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</si>
  <si>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</si>
  <si>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</si>
  <si>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</si>
  <si>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</si>
  <si>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</si>
  <si>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</si>
  <si>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</si>
  <si>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</si>
  <si>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</si>
  <si>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</si>
  <si>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</si>
  <si>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</si>
  <si>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</si>
  <si>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</si>
  <si>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</si>
  <si>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</si>
  <si>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</si>
  <si>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</si>
  <si>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</si>
  <si>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</si>
  <si>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</si>
  <si>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</si>
  <si>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</si>
  <si>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</si>
  <si>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</si>
  <si>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</si>
  <si>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</si>
  <si>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</si>
  <si>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</si>
  <si>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</si>
  <si>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</si>
  <si>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</si>
  <si>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</si>
  <si>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</si>
  <si>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</si>
  <si>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</si>
  <si>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</si>
  <si>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</si>
  <si>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</si>
  <si>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</si>
  <si>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</si>
  <si>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</si>
  <si>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</si>
  <si>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</si>
  <si>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</si>
  <si>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</si>
  <si>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</si>
  <si>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</si>
  <si>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</si>
  <si>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</si>
  <si>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</si>
  <si>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</si>
  <si>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</si>
  <si>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</si>
  <si>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</si>
  <si>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</si>
  <si>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</si>
  <si>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</si>
  <si>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</si>
  <si>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</si>
  <si>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</si>
  <si>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</si>
  <si>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</si>
  <si>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</si>
  <si>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</si>
  <si>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</si>
  <si>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</si>
  <si>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</si>
  <si>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</si>
  <si>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</si>
  <si>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</si>
  <si>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</si>
  <si>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</si>
  <si>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</si>
  <si>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</si>
  <si>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</si>
  <si>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</si>
  <si>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</si>
  <si>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</si>
  <si>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</si>
  <si>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</si>
  <si>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</si>
  <si>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</si>
  <si>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</si>
  <si>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</si>
  <si>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</si>
  <si>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</si>
  <si>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</si>
  <si>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</si>
  <si>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</si>
  <si>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</si>
  <si>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</si>
  <si>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</si>
  <si>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</si>
  <si>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</si>
  <si>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</si>
  <si>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</si>
  <si>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</si>
  <si>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</si>
  <si>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</si>
  <si>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</si>
  <si>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</si>
  <si>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</si>
  <si>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</si>
  <si>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</si>
  <si>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</si>
  <si>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</si>
  <si>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</si>
  <si>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</si>
  <si>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</si>
  <si>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</si>
  <si>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</si>
  <si>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</si>
  <si>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</si>
  <si>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</si>
  <si>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</si>
  <si>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</si>
  <si>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</si>
  <si>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</si>
  <si>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</si>
  <si>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</si>
  <si>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</si>
  <si>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</si>
  <si>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</si>
  <si>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</si>
  <si>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</si>
  <si>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</si>
  <si>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</si>
  <si>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</si>
  <si>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</si>
  <si>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</si>
  <si>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</si>
  <si>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</si>
  <si>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</si>
  <si>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</si>
  <si>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</si>
  <si>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</si>
  <si>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</si>
  <si>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</si>
  <si>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</si>
  <si>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</si>
  <si>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</si>
  <si>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</si>
  <si>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</si>
  <si>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</si>
  <si>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</si>
  <si>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</si>
  <si>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</si>
  <si>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</si>
  <si>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</si>
  <si>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</si>
  <si>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</si>
  <si>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</si>
  <si>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</si>
  <si>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</si>
  <si>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</si>
  <si>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</si>
  <si>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</si>
  <si>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</si>
  <si>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</si>
  <si>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</si>
  <si>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</si>
  <si>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</si>
  <si>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</si>
  <si>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</si>
  <si>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</si>
  <si>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</si>
  <si>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</si>
  <si>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</si>
  <si>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</si>
  <si>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</si>
  <si>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</si>
  <si>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</si>
  <si>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</si>
  <si>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</si>
  <si>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</si>
  <si>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</si>
  <si>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</si>
  <si>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</si>
  <si>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</si>
  <si>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</si>
  <si>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</si>
  <si>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</si>
  <si>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</si>
  <si>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</si>
  <si>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</si>
  <si>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</si>
  <si>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</si>
  <si>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</si>
  <si>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</si>
  <si>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</si>
  <si>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</si>
  <si>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</si>
  <si>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</si>
  <si>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</si>
  <si>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</si>
  <si>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</si>
  <si>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</si>
  <si>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</si>
  <si>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</si>
  <si>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</si>
  <si>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</si>
  <si>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</si>
  <si>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</si>
  <si>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</si>
  <si>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</si>
  <si>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</si>
  <si>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</si>
  <si>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</si>
  <si>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</si>
  <si>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</si>
  <si>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</si>
  <si>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</si>
  <si>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</si>
  <si>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</si>
  <si>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</si>
  <si>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</si>
  <si>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</si>
  <si>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</si>
  <si>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</si>
  <si>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</si>
  <si>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</si>
  <si>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</si>
  <si>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</si>
  <si>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</si>
  <si>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</si>
  <si>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</si>
  <si>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</si>
  <si>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</si>
  <si>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</si>
  <si>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</si>
  <si>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</si>
  <si>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</si>
  <si>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</si>
  <si>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</si>
  <si>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</si>
  <si>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</si>
  <si>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</si>
  <si>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</si>
  <si>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</si>
  <si>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</si>
  <si>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</si>
  <si>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</si>
  <si>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</si>
  <si>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</si>
  <si>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</si>
  <si>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</si>
  <si>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</si>
  <si>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</si>
  <si>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</si>
  <si>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</si>
  <si>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</si>
  <si>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</si>
  <si>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</si>
  <si>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</si>
  <si>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</si>
  <si>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</si>
  <si>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</si>
  <si>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</si>
  <si>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</si>
  <si>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</si>
  <si>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</si>
  <si>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</si>
  <si>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</si>
  <si>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</si>
  <si>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</si>
  <si>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</si>
  <si>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</si>
  <si>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</si>
  <si>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</si>
  <si>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</si>
  <si>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</si>
  <si>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</si>
  <si>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</si>
  <si>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</si>
  <si>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</si>
  <si>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</si>
  <si>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</si>
  <si>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</si>
  <si>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</si>
  <si>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</si>
  <si>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</si>
  <si>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</si>
  <si>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</si>
  <si>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</si>
  <si>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</si>
  <si>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</si>
  <si>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</si>
  <si>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</si>
  <si>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</si>
  <si>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</si>
  <si>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</si>
  <si>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</si>
  <si>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</si>
  <si>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</si>
  <si>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</si>
  <si>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</si>
  <si>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</si>
  <si>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</si>
  <si>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</si>
  <si>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</si>
  <si>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</si>
  <si>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</si>
  <si>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</si>
  <si>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</si>
  <si>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</si>
  <si>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</si>
  <si>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</si>
  <si>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</si>
  <si>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</si>
  <si>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</si>
  <si>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</si>
  <si>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</si>
  <si>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</si>
  <si>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</si>
  <si>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</si>
  <si>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</si>
  <si>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</si>
  <si>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</si>
  <si>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</si>
  <si>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</si>
  <si>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</si>
  <si>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</si>
  <si>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</si>
  <si>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</si>
  <si>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</si>
  <si>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</si>
  <si>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</si>
  <si>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</si>
  <si>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</si>
  <si>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</si>
  <si>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</si>
  <si>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</si>
  <si>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</si>
  <si>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</si>
  <si>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</si>
  <si>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</si>
  <si>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</si>
  <si>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</si>
  <si>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</si>
  <si>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</si>
  <si>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</si>
  <si>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</si>
  <si>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</si>
  <si>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</si>
  <si>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</si>
  <si>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</si>
  <si>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</si>
  <si>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</si>
  <si>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</si>
  <si>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</si>
  <si>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</si>
  <si>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</si>
  <si>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</si>
  <si>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</si>
  <si>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</si>
  <si>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</si>
  <si>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</si>
  <si>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</si>
  <si>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</si>
  <si>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</si>
  <si>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</si>
  <si>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</si>
  <si>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</si>
  <si>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</si>
  <si>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</si>
  <si>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</si>
  <si>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</si>
  <si>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</si>
  <si>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</si>
  <si>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</si>
  <si>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</si>
  <si>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</si>
  <si>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</si>
  <si>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</si>
  <si>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</si>
  <si>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</si>
  <si>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</si>
  <si>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</si>
  <si>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</si>
  <si>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</si>
  <si>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</si>
  <si>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</si>
  <si>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</si>
  <si>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</si>
  <si>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</si>
  <si>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</si>
  <si>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</si>
  <si>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</si>
  <si>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</si>
  <si>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</si>
  <si>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</si>
  <si>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</si>
  <si>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</si>
  <si>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</si>
  <si>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</si>
  <si>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</si>
  <si>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</si>
  <si>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</si>
  <si>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</si>
  <si>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</si>
  <si>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</si>
  <si>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</si>
  <si>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</si>
  <si>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</si>
  <si>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</si>
  <si>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</si>
  <si>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</si>
  <si>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</si>
  <si>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</si>
  <si>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</si>
  <si>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</si>
  <si>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</si>
  <si>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</si>
  <si>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</si>
  <si>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</si>
  <si>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</si>
  <si>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</si>
  <si>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</si>
  <si>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</si>
  <si>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</si>
  <si>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</si>
  <si>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</si>
  <si>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</si>
  <si>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</si>
  <si>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</si>
  <si>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</si>
  <si>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</si>
  <si>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</si>
  <si>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</si>
  <si>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</si>
  <si>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</si>
  <si>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</si>
  <si>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</si>
  <si>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</si>
  <si>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</si>
  <si>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</si>
  <si>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</si>
  <si>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</si>
  <si>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</si>
  <si>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</si>
  <si>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</si>
  <si>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</si>
  <si>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</si>
  <si>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</si>
  <si>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</si>
  <si>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</si>
  <si>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</si>
  <si>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</si>
  <si>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</si>
  <si>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</si>
  <si>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</si>
  <si>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</si>
  <si>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</si>
  <si>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</si>
  <si>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</si>
  <si>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</si>
  <si>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</si>
  <si>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</si>
  <si>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</si>
  <si>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</si>
  <si>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</si>
  <si>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</si>
  <si>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</si>
  <si>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</si>
  <si>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</si>
  <si>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</si>
  <si>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</si>
  <si>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</si>
  <si>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</si>
  <si>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</si>
  <si>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</si>
  <si>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</si>
  <si>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</si>
  <si>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</si>
  <si>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</si>
  <si>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</si>
  <si>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</si>
  <si>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</si>
  <si>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</si>
  <si>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</si>
  <si>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</si>
  <si>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</si>
  <si>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</si>
  <si>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</si>
  <si>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</si>
  <si>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</si>
  <si>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</si>
  <si>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</si>
  <si>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</si>
  <si>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</si>
  <si>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</si>
  <si>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</si>
  <si>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</si>
  <si>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</si>
  <si>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</si>
  <si>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</si>
  <si>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</si>
  <si>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</si>
  <si>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</si>
  <si>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</si>
  <si>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</si>
  <si>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</si>
  <si>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</si>
  <si>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</si>
  <si>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</si>
  <si>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</si>
  <si>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</si>
  <si>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</si>
  <si>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</si>
  <si>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</si>
  <si>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</si>
  <si>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</si>
  <si>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</si>
  <si>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</si>
  <si>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</si>
  <si>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</si>
  <si>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</si>
  <si>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</si>
  <si>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</si>
  <si>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</si>
  <si>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</si>
  <si>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</si>
  <si>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</si>
  <si>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</si>
  <si>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</si>
  <si>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</si>
  <si>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</si>
  <si>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</si>
  <si>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</si>
  <si>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</si>
  <si>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</si>
  <si>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</si>
  <si>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</si>
  <si>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</si>
  <si>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</si>
  <si>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</si>
  <si>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</si>
  <si>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</si>
  <si>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</si>
  <si>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</si>
  <si>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</si>
  <si>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</si>
  <si>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</si>
  <si>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</si>
  <si>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</si>
  <si>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</si>
  <si>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</si>
  <si>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</si>
  <si>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</si>
  <si>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</si>
  <si>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</si>
  <si>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</si>
  <si>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</si>
  <si>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</si>
  <si>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</si>
  <si>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</si>
  <si>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</si>
  <si>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</si>
  <si>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</si>
  <si>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</si>
  <si>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</si>
  <si>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</si>
  <si>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</si>
  <si>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</si>
  <si>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</si>
  <si>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</si>
  <si>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</si>
  <si>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</si>
  <si>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</si>
  <si>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</si>
  <si>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</si>
  <si>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</si>
  <si>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</si>
  <si>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</si>
  <si>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</si>
  <si>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</si>
  <si>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</si>
  <si>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²ëý³Éï-µ»ïáÝÛ³  Í³ÍÏÇ í»ñ³Ýáñá·áõÙ ¨ å³Ñå³ÝáõÙ</t>
  </si>
  <si>
    <t>2. ²ëý³Éï-µ»ïáÝÛ³  Í³ÍÏÇ ÑÇÙÝ³Ýáñá·áõÙ</t>
  </si>
  <si>
    <t>1. ¼µáë³ßñçáõÃÛ³Ý ½³ñ·³óáõÙ</t>
  </si>
  <si>
    <t>5. àã ýÇÝ³Ýë³Ï³Ý ³ÏïÇíÝ»ñÇ ûï³ñáõÙÇó Ùáõïù»ñ</t>
  </si>
  <si>
    <t>1. ²Õµ³Ñ³ÝáõÃÛáõÝ ¨ ë³ÝÇï³ñ³Ï³Ý Ù³ùñáõÙ</t>
  </si>
  <si>
    <t>1. Î³Ý³ã ï³ñ³ÍùÝ»ñÇ ÑÇÙÝáõÙ ¨ å³Ñå³ÝáõÙ</t>
  </si>
  <si>
    <t>2. ²ñï³ùÇÝ  Éáõë³íáñáõÃÛ³Ý ó³ÝóÇ ß³Ñ³·áñÍÙ³Ý ¨ å³Ñå³ÝÙ³Ý ³ßË³ï³ÝùÝ»ñ</t>
  </si>
  <si>
    <t>1. êåáñï³ÛÇÝ ÙÇçáó³éáõÙÝ»ñÇ Ï³½Ù³Ï»ñåáõÙ</t>
  </si>
  <si>
    <t>1. ¶ñ³¹³ñ³Ý³ÛÇÝ Í³é³ÛáõÃÛáõÝÝ»ñ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</si>
  <si>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</si>
  <si>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</si>
  <si>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</si>
  <si>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Ü³Ë³¹åñáó³Ï³Ý  áõëáõóáõÙ</t>
  </si>
  <si>
    <t>1. ²ñï³¹åñáó³Ï³Ý ¹³ëïÇ³ñ³ÏáõÃÛáõÝ</t>
  </si>
  <si>
    <t>5. ²ñï³¹åñáó³Ï³Ý Ï³½Ù³Ï»ñåáõÃÛáõÝÝ»ñÇ ÑÇÙÝ³Ýáñá·áõÙ ¨ í»ñ³Ýáñá·áõÙ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</si>
  <si>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</si>
  <si>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</si>
  <si>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</si>
  <si>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</si>
  <si>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</si>
  <si>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Ծանոթություն</t>
  </si>
  <si>
    <t>Գյուղատնտեսություն</t>
  </si>
  <si>
    <t>Ջրամատակարարում</t>
  </si>
  <si>
    <t>գործառնական և բանկային ծառայություններ</t>
  </si>
  <si>
    <t>Այլ տրանսպորտային ծախեր</t>
  </si>
  <si>
    <t>գյուղատնտեսական ապրաքներ</t>
  </si>
  <si>
    <t>Առողջապահական և լաբարատոր նյութեր</t>
  </si>
  <si>
    <t>Հող</t>
  </si>
  <si>
    <t>Այլ հիմնական միջոցներ իրացումից մուտքեր</t>
  </si>
  <si>
    <t>վերապատրաստման և ուսուցման նյութեր</t>
  </si>
  <si>
    <t>Հայաստանի Հանրապետության Հարկային օրենսգիրք անշարժ գույքի հարկ:Կանխատեսումների ժամանակ հաշվի են առնվել բազաների ճշտումները,նախորդ տարիների հարկերի գանձելիության մակարդակը,ապառքները և գերավճարները</t>
  </si>
  <si>
    <t>ՏԵՂԱԿԱՆ ՏՈՒՐՔԵՐԻ ԵՎ ՎՃԱՐՆԵՐԻ ՄԱՍԻՆ Հայաստանի Հանրապետության օրենք Համայնքի վարչական տարածքում տեղական տուրքերի բազայի գույքագրում և գնահատում</t>
  </si>
  <si>
    <t>&lt;&lt;Պետական տուրքի մասին&gt;&gt; Հայաստանի Հանրապետության օրենքը,նախորդ տարիների փաստացի մուտքերի հավաքագրման ցուցանիշներ</t>
  </si>
  <si>
    <t xml:space="preserve">   &lt;&lt;Հայաստանի Հանրապետության բյուջետային համակարգի մասին&gt;&gt; Հայաստանի Հանրապետության օրենք, &lt;&lt;Տեղական տուրքերի և վճարների մասին&gt;&gt;Հայաստանի Հանրապետության օրենք, գործող և նոր կնքված պայմանագրեր,ապառքներ,</t>
  </si>
  <si>
    <t xml:space="preserve">&lt;&lt;Հայաստանի Հանրապետության բյուջետային համակարգի մասին&gt;&gt; Հայաստանի Հանրապետության օրենքի  28 հոդվածի  1-ին մաս 1․4 կետի  է) ենթակետ և Հայաստանի Հանրապետության  կառավարության 16 սեպտեմբերի 2021թ․ N 1531-ն որոշումը      </t>
  </si>
  <si>
    <t>Հավեված</t>
  </si>
  <si>
    <t>Աղյուսակ 8</t>
  </si>
  <si>
    <t>-Շենքերի և շինությունների կապիտալ վերանորոգում</t>
  </si>
  <si>
    <t>-էներգետիկ ծառայություններ</t>
  </si>
  <si>
    <t>-Կոմունալ  ծառայություններ</t>
  </si>
  <si>
    <t>-Կապի  ծառայություններ</t>
  </si>
  <si>
    <t xml:space="preserve"> -Վարչական ծառայություններ
</t>
  </si>
  <si>
    <t>-Մեքենաների և սարքավորումների ընթացիկ նորոգում և պահպանում</t>
  </si>
  <si>
    <t>-Գրասենյակային նյութեր և հագուստ</t>
  </si>
  <si>
    <t>-Կենցաղային և հանրային սննդի նյութեր</t>
  </si>
  <si>
    <t>-Համակարգչային ծառայություններ</t>
  </si>
  <si>
    <t>-Տեղակատվական ծառայություն</t>
  </si>
  <si>
    <t>-Ընդհանուր բնույթի այլ ծախսեր</t>
  </si>
  <si>
    <t xml:space="preserve"> -Շենքերի և կառույցների ընթացիկ նորոգում և պահպանում
</t>
  </si>
  <si>
    <t>-Սուբսիդիաներ պետական (համայնքային)կազմակերպություններին</t>
  </si>
  <si>
    <t xml:space="preserve"> - Շենքերի և շինությունների կառուցում</t>
  </si>
  <si>
    <t>-Այլ մեքենաներ  և սարքավորումներ</t>
  </si>
  <si>
    <t>-Նվիրատվություններ այլ շահույթ չհետապնդող կազմակերպություններին</t>
  </si>
  <si>
    <t>-Հատուկ նպատակային այլ նյութեր</t>
  </si>
  <si>
    <t>Գյուղատնտեսություն, անտառային տնտեսություն, ձկնորսություն և որսորդություն, որից`</t>
  </si>
  <si>
    <t>-Այլ կապիտալ դրամաշնորհ</t>
  </si>
  <si>
    <t>Ոռոգում</t>
  </si>
  <si>
    <t>-Մասնագիտական ծառայություններ</t>
  </si>
  <si>
    <t>-Նախագծահետազոտական ծախսեր</t>
  </si>
  <si>
    <t xml:space="preserve"> -Այլ կապիտալ դրամաշնորհներ      </t>
  </si>
  <si>
    <t xml:space="preserve"> ՌԱԶՄԱՎԱՐԱԿԱՆ ՀԱՄԱՅՆՔԱՅԻՆ ՊԱՇԱՐՆԵՐԻ ԻՐԱՑՈՒՄԻՑ ՄՈՒՏՔԵՐ</t>
  </si>
  <si>
    <t>8211</t>
  </si>
  <si>
    <t xml:space="preserve"> - Ընթացիկ դրամաշնորհներ պետական և համայնքների ոչ առևտրային կազմակերպություններին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</si>
  <si>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</si>
  <si>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</si>
  <si>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 Նախագծահետազոտական ծախսեր</t>
  </si>
  <si>
    <t>1. ¶»ï»ñÇ ÑáõÝ»ñÇ Ù³ùñáõÙ և բարեկարգում</t>
  </si>
  <si>
    <t>-Ծաղկապատ տարածքների,կանաչ գոտիների ընդլայնմանն ուղղված աշխատանքների իրականացում</t>
  </si>
  <si>
    <t xml:space="preserve"> -Մեքենաների և սարքավորումների ընթացիկ նորոգում և պահպանում</t>
  </si>
  <si>
    <t xml:space="preserve"> -Սուբսիդիաներ ոչ-ֆինանսական պետական (hամայնքային) կազմակերպություններին </t>
  </si>
  <si>
    <t xml:space="preserve"> - Շենքերի և շինությունների կապիտալ վերանորոգում</t>
  </si>
  <si>
    <t>որից՝</t>
  </si>
  <si>
    <t>Ջրամատակարարում ևջրահեռացում</t>
  </si>
  <si>
    <t>Առողջապահություն (այլ դասերին չպատկանող)</t>
  </si>
  <si>
    <t xml:space="preserve"> -Ներկայացուցչական ծախսեր</t>
  </si>
  <si>
    <t xml:space="preserve"> -Կենցաղային և հանրային սննդի նյութեր</t>
  </si>
  <si>
    <t xml:space="preserve"> -Հատուկ նպատակային այլ նյութեր</t>
  </si>
  <si>
    <t xml:space="preserve"> -Կրթական, մշակութային և սպորտային նպաստներ բյուջեից</t>
  </si>
  <si>
    <t>4727</t>
  </si>
  <si>
    <t>2.Խաղահրապարակների, խաղադաշտերի,մարզահրապարակների և հանգստի գոտիների կառուցում և հիմնանորոգում</t>
  </si>
  <si>
    <t>2. Øß³ÏáõÃ³ÛÇÝ ÙÇçáó³éáõÙÝ»ñÇ Çñ³Ï³Ý³óáõÙ</t>
  </si>
  <si>
    <t xml:space="preserve"> -Տեղակատվական ծառայություններ</t>
  </si>
  <si>
    <t>8</t>
  </si>
  <si>
    <t>Կրթություն (այլ դասերին չպատկանող)</t>
  </si>
  <si>
    <t>որից`</t>
  </si>
  <si>
    <t xml:space="preserve"> -Աշխատակազմի մասնագիտական զարգացման ծառայություններ</t>
  </si>
  <si>
    <t xml:space="preserve"> -Տրանսպորտային նյութեր</t>
  </si>
  <si>
    <t>Բանկային ծառայություներ</t>
  </si>
  <si>
    <t>4211</t>
  </si>
  <si>
    <t>Մասնագիտական զարգացում</t>
  </si>
  <si>
    <t>Մասնագիտական ծառայություներ</t>
  </si>
  <si>
    <t>Շենքեր և Շինություների նորոգում</t>
  </si>
  <si>
    <t>այլ նպաստներ</t>
  </si>
  <si>
    <t>պարտադիր վճար</t>
  </si>
  <si>
    <t>պարգևատրում</t>
  </si>
  <si>
    <t>գույքի վարձակալություն</t>
  </si>
  <si>
    <t>Գրասենյակային նյութեր</t>
  </si>
  <si>
    <t>Կենցաղային նյութեր</t>
  </si>
  <si>
    <t>Այլ կապիտալ դրամաշնորհներ</t>
  </si>
  <si>
    <t>ÀÝ¹Ñ³Ýáõñ µÝáõÛÃÇ  Í³é³ÛáõÃÛáõÝÝ»ñ</t>
  </si>
  <si>
    <t>ընդհանուր բնույթի այլ ծառայություներ</t>
  </si>
  <si>
    <t>կապիտալ դրամաշնորհ</t>
  </si>
  <si>
    <t>շենք շինությունների ընթացիք նորոգում</t>
  </si>
  <si>
    <t>նախագծահետազոտական ծախս</t>
  </si>
  <si>
    <t xml:space="preserve"> - Շենքերի և շինությունների ընթացիք նորոգում</t>
  </si>
  <si>
    <t>հատուկ նպատակային այլ նյութեր</t>
  </si>
  <si>
    <t xml:space="preserve"> Շենք և շինությունների  ընթացիկ նորոգում և պահպանում</t>
  </si>
  <si>
    <t>Սուբսիդիա</t>
  </si>
  <si>
    <t xml:space="preserve"> կապիտալ վերանորոգում</t>
  </si>
  <si>
    <t>եկամուտների հաշվառման և հավաքագրման բաժին</t>
  </si>
  <si>
    <t>զարգացման ծրագրերի ևեկամուտների հաշվառման և հավաքագրման բաժին</t>
  </si>
  <si>
    <t>իրավաբանական բաժին</t>
  </si>
  <si>
    <t>քաղաքաշինության բաժին</t>
  </si>
  <si>
    <t>ՔԿԱԳ</t>
  </si>
  <si>
    <t>անասնաբույժ</t>
  </si>
  <si>
    <t>կրթություն մշակույթ, սպորտի բաժին</t>
  </si>
  <si>
    <t xml:space="preserve">2026 թվական </t>
  </si>
  <si>
    <t>5111</t>
  </si>
  <si>
    <t xml:space="preserve"> - Շենքերի և շինությունների ձեռքբերում</t>
  </si>
  <si>
    <t>1. Գազի գծի կառուցում</t>
  </si>
  <si>
    <t>2023 փաստացի</t>
  </si>
  <si>
    <t xml:space="preserve">2024 հաստատված </t>
  </si>
  <si>
    <t>ՀՀ Գեղարքունիքի մարզի Մարտունի համայնքի միջնաժամկետ ծախսերի ծրագրի 2025-2027թթ. վարչական և ֆոնդային մասերի եկամուտները` ըստ ձևավորման աղբյուրների</t>
  </si>
  <si>
    <t xml:space="preserve"> 2025թ կանխատեսված և 2024թ. հաստատված բյուջեի տարբերություն</t>
  </si>
  <si>
    <t xml:space="preserve">2027 թվական </t>
  </si>
  <si>
    <t>2025թ կանխատեսված և 2024թ. հաստատված բյուջեի տարբերության վերաբերյալ հիմնավորումներ</t>
  </si>
  <si>
    <t>Հայաստանի Հանրապետության  համայնքների բյուջեներին &lt;&lt;Ֆինանսական համահարթեցման մասին&gt;&gt; Հայաստանի Հանրապետության օրենքով դոտացիաներ տրամադրելու նպատակով&gt;&gt; Հայաստանի Հանրապետության  2024 թվականի պետական բյուջեի մասին&gt;&gt;Հայաստանի Հանրապետության  օրենքով նախատեսված հատկացումներ</t>
  </si>
  <si>
    <t>ՀՀ Գեղարքունիքի մարզի Մարտունի համայնքի 2025-2027թթ.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</si>
  <si>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Գեղարքունիքի մարզի Մարտունի համայնքի 2025-2027թթ.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</si>
  <si>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Գեղարքունիքի մարզի Մարտունի համայնքի 2025-2027թթ.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</si>
  <si>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Հայաստանի Հանրապետության Գեղարքունիքի  մարզի Մարտունի  համայնքի 2025-2027թվականների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</si>
  <si>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2023 Փաստացի</t>
  </si>
  <si>
    <t>2025թվականի համար կանխատեսված և 2024թվականի համար հաստատված բյուջեի տարբերության վերաբերյալ հիմնավորումներ</t>
  </si>
  <si>
    <t>-Շենքերի և շինությունների  վերանորոգում</t>
  </si>
  <si>
    <t>գործառնական և բանկային ծառայություն</t>
  </si>
  <si>
    <t>Էներգետիկ ծառայություն</t>
  </si>
  <si>
    <t xml:space="preserve"> ոչ նյութական հիմնական միջոցներ</t>
  </si>
  <si>
    <t>Վարչական սարքավորում</t>
  </si>
  <si>
    <t>շենք շինությունների կապիտալ վերանորոգում</t>
  </si>
  <si>
    <t>այլ նպաստներ բյուջեից</t>
  </si>
  <si>
    <t>այլ մեքենա սարքավորում</t>
  </si>
  <si>
    <t>ՀՀ Գեղարքունիքի մարզի Մարտունի համայնքի2025-2027թթ. միջնաժամկետ ծախսերի ծրագրերի հավելուրդը (դեֆիցիտը)</t>
  </si>
  <si>
    <t xml:space="preserve">ՀՀ Գեղարքունիքի մարզի Մարտունի համայնքի 2025-2027թթ. միջնաժամկետ ծախսերի ծրագրերի դեֆիցիտի (պակացուրդի) ֆինանսավորումը ըստ աղբյուրների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</si>
</sst>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0.0000"/>
    <numFmt numFmtId="187" formatCode="0.000"/>
    <numFmt numFmtId="188" formatCode="#,##0.000&quot;  &quot;;[Red]\-#,##0.000&quot;  &quot;"/>
    <numFmt numFmtId="189" formatCode="#,##0.0&quot;  &quot;;[Red]\-#,##0.0&quot;  &quot;"/>
    <numFmt numFmtId="190" formatCode="[$-42B]d\ mmmm\,\ yyyy"/>
    <numFmt numFmtId="191" formatCode="#,##0.0000&quot;  &quot;;[Red]\-#,##0.0000&quot;  &quot;"/>
    <numFmt numFmtId="192" formatCode="#,##0.00\ ;\(#,##0.00\)"/>
  </numFmts>
  <fonts count="6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8"/>
      <name val="GHEA Grapalat"/>
      <family val="3"/>
    </font>
    <font>
      <sz val="9"/>
      <name val="GHEA Grapalat"/>
      <family val="3"/>
    </font>
    <font>
      <sz val="10"/>
      <name val="Arial Armenian"/>
      <family val="2"/>
    </font>
    <font>
      <b/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b/>
      <i/>
      <sz val="9"/>
      <name val="GHEA Grapalat"/>
      <family val="3"/>
    </font>
    <font>
      <b/>
      <i/>
      <sz val="8"/>
      <name val="GHEA Grapalat"/>
      <family val="3"/>
    </font>
    <font>
      <b/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0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Armenian"/>
      <family val="0"/>
    </font>
    <font>
      <sz val="8"/>
      <color theme="1"/>
      <name val="Arial LatArm"/>
      <family val="2"/>
    </font>
    <font>
      <b/>
      <sz val="8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11" fillId="0" borderId="3" applyNumberFormat="0" applyFill="0" applyProtection="0">
      <alignment horizontal="center" vertical="center"/>
    </xf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11" fillId="0" borderId="3" applyNumberFormat="0" applyFill="0" applyProtection="0">
      <alignment horizontal="left" vertical="center" wrapText="1"/>
    </xf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0" fillId="31" borderId="8" applyNumberFormat="0" applyFont="0" applyAlignment="0" applyProtection="0"/>
    <xf numFmtId="0" fontId="54" fillId="26" borderId="9" applyNumberFormat="0" applyAlignment="0" applyProtection="0"/>
    <xf numFmtId="13" fontId="4" fillId="0" borderId="0" applyFont="0" applyFill="0" applyProtection="0">
      <alignment/>
    </xf>
    <xf numFmtId="4" fontId="11" fillId="0" borderId="3" applyFill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right" vertical="top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top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3" xfId="62" applyNumberFormat="1" applyFont="1" applyFill="1" applyBorder="1" applyAlignment="1">
      <alignment horizontal="right" vertical="center"/>
    </xf>
    <xf numFmtId="2" fontId="6" fillId="0" borderId="3" xfId="42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0" fontId="6" fillId="0" borderId="12" xfId="43" applyFont="1" applyBorder="1" applyAlignment="1">
      <alignment vertical="center"/>
    </xf>
    <xf numFmtId="180" fontId="6" fillId="0" borderId="0" xfId="43" applyFont="1" applyAlignment="1">
      <alignment vertical="center"/>
    </xf>
    <xf numFmtId="188" fontId="6" fillId="0" borderId="12" xfId="43" applyNumberFormat="1" applyFont="1" applyBorder="1" applyAlignment="1">
      <alignment vertical="center"/>
    </xf>
    <xf numFmtId="189" fontId="6" fillId="0" borderId="12" xfId="43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2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right" vertical="top"/>
    </xf>
    <xf numFmtId="178" fontId="58" fillId="32" borderId="0" xfId="0" applyNumberFormat="1" applyFont="1" applyFill="1" applyAlignment="1">
      <alignment horizontal="right" vertical="top"/>
    </xf>
    <xf numFmtId="178" fontId="59" fillId="32" borderId="0" xfId="0" applyNumberFormat="1" applyFont="1" applyFill="1" applyAlignment="1">
      <alignment horizontal="right" vertical="top"/>
    </xf>
    <xf numFmtId="0" fontId="59" fillId="32" borderId="12" xfId="0" applyNumberFormat="1" applyFont="1" applyFill="1" applyBorder="1" applyAlignment="1">
      <alignment horizontal="center" vertical="center" wrapText="1"/>
    </xf>
    <xf numFmtId="0" fontId="59" fillId="32" borderId="12" xfId="0" applyNumberFormat="1" applyFont="1" applyFill="1" applyBorder="1" applyAlignment="1">
      <alignment horizontal="center" vertical="center"/>
    </xf>
    <xf numFmtId="178" fontId="59" fillId="32" borderId="12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6" fillId="32" borderId="12" xfId="0" applyFont="1" applyFill="1" applyBorder="1" applyAlignment="1">
      <alignment horizontal="center" vertical="top"/>
    </xf>
    <xf numFmtId="178" fontId="6" fillId="32" borderId="12" xfId="0" applyNumberFormat="1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15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/>
    </xf>
    <xf numFmtId="178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readingOrder="1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0" fillId="0" borderId="12" xfId="55" applyFont="1" applyFill="1" applyBorder="1" applyAlignment="1">
      <alignment horizontal="left" vertical="center" wrapText="1"/>
    </xf>
    <xf numFmtId="0" fontId="16" fillId="0" borderId="22" xfId="0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top" wrapText="1" readingOrder="1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178" fontId="0" fillId="0" borderId="12" xfId="0" applyNumberFormat="1" applyFont="1" applyBorder="1" applyAlignment="1">
      <alignment horizontal="left" vertical="center" wrapText="1"/>
    </xf>
    <xf numFmtId="0" fontId="0" fillId="0" borderId="12" xfId="55" applyFont="1" applyFill="1" applyBorder="1" applyAlignment="1">
      <alignment horizontal="left" vertical="top" wrapText="1"/>
    </xf>
    <xf numFmtId="0" fontId="0" fillId="0" borderId="23" xfId="55" applyFont="1" applyFill="1" applyBorder="1">
      <alignment horizontal="left" vertical="center" wrapText="1"/>
    </xf>
    <xf numFmtId="0" fontId="0" fillId="0" borderId="23" xfId="42" applyFont="1" applyFill="1" applyBorder="1">
      <alignment horizontal="center" vertical="center"/>
    </xf>
    <xf numFmtId="49" fontId="0" fillId="0" borderId="12" xfId="0" applyNumberFormat="1" applyFont="1" applyBorder="1" applyAlignment="1">
      <alignment horizontal="left" vertical="top" wrapText="1" readingOrder="1"/>
    </xf>
    <xf numFmtId="49" fontId="16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readingOrder="1"/>
    </xf>
    <xf numFmtId="0" fontId="19" fillId="0" borderId="12" xfId="0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0" fillId="0" borderId="24" xfId="55" applyFont="1" applyFill="1" applyBorder="1">
      <alignment horizontal="left" vertical="center" wrapText="1"/>
    </xf>
    <xf numFmtId="0" fontId="0" fillId="0" borderId="24" xfId="42" applyFont="1" applyFill="1" applyBorder="1">
      <alignment horizontal="center" vertical="center"/>
    </xf>
    <xf numFmtId="178" fontId="7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23" xfId="55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178" fontId="7" fillId="0" borderId="12" xfId="0" applyNumberFormat="1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178" fontId="6" fillId="0" borderId="26" xfId="0" applyNumberFormat="1" applyFont="1" applyBorder="1" applyAlignment="1">
      <alignment horizontal="center" vertical="top"/>
    </xf>
    <xf numFmtId="0" fontId="0" fillId="0" borderId="27" xfId="0" applyBorder="1" applyAlignment="1">
      <alignment/>
    </xf>
    <xf numFmtId="0" fontId="15" fillId="0" borderId="12" xfId="42" applyFont="1" applyFill="1" applyBorder="1">
      <alignment horizontal="center" vertical="center"/>
    </xf>
    <xf numFmtId="0" fontId="15" fillId="0" borderId="12" xfId="0" applyFont="1" applyBorder="1" applyAlignment="1">
      <alignment/>
    </xf>
    <xf numFmtId="0" fontId="12" fillId="0" borderId="22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readingOrder="1"/>
    </xf>
    <xf numFmtId="0" fontId="0" fillId="0" borderId="12" xfId="42" applyFont="1" applyFill="1" applyBorder="1">
      <alignment horizontal="center" vertical="center"/>
    </xf>
    <xf numFmtId="0" fontId="20" fillId="0" borderId="22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1" fillId="0" borderId="12" xfId="42" applyFont="1" applyFill="1" applyBorder="1">
      <alignment horizontal="center" vertical="center"/>
    </xf>
    <xf numFmtId="178" fontId="9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/>
    </xf>
    <xf numFmtId="0" fontId="15" fillId="0" borderId="12" xfId="55" applyFont="1" applyFill="1" applyBorder="1">
      <alignment horizontal="left" vertical="center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78" fontId="6" fillId="0" borderId="29" xfId="0" applyNumberFormat="1" applyFont="1" applyBorder="1" applyAlignment="1">
      <alignment horizontal="center" vertical="top"/>
    </xf>
    <xf numFmtId="0" fontId="0" fillId="0" borderId="12" xfId="55" applyFont="1" applyFill="1" applyBorder="1">
      <alignment horizontal="left" vertical="center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7" fillId="0" borderId="23" xfId="55" applyFont="1" applyFill="1" applyBorder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6" fillId="0" borderId="31" xfId="0" applyFont="1" applyBorder="1" applyAlignment="1">
      <alignment horizontal="center" vertical="top"/>
    </xf>
    <xf numFmtId="0" fontId="0" fillId="0" borderId="32" xfId="0" applyBorder="1" applyAlignment="1">
      <alignment/>
    </xf>
    <xf numFmtId="0" fontId="0" fillId="0" borderId="29" xfId="42" applyFont="1" applyFill="1" applyBorder="1">
      <alignment horizontal="center" vertical="center"/>
    </xf>
    <xf numFmtId="0" fontId="0" fillId="0" borderId="29" xfId="0" applyBorder="1" applyAlignment="1">
      <alignment/>
    </xf>
    <xf numFmtId="0" fontId="15" fillId="0" borderId="33" xfId="42" applyFont="1" applyFill="1" applyBorder="1">
      <alignment horizontal="center" vertical="center"/>
    </xf>
    <xf numFmtId="0" fontId="15" fillId="0" borderId="23" xfId="42" applyFont="1" applyFill="1" applyBorder="1">
      <alignment horizontal="center" vertical="center"/>
    </xf>
    <xf numFmtId="0" fontId="21" fillId="0" borderId="23" xfId="55" applyFont="1" applyFill="1" applyBorder="1">
      <alignment horizontal="left" vertical="center" wrapText="1"/>
    </xf>
    <xf numFmtId="0" fontId="0" fillId="0" borderId="33" xfId="42" applyFont="1" applyFill="1" applyBorder="1">
      <alignment horizontal="center" vertical="center"/>
    </xf>
    <xf numFmtId="0" fontId="15" fillId="0" borderId="23" xfId="55" applyFont="1" applyFill="1" applyBorder="1">
      <alignment horizontal="left" vertical="center" wrapText="1"/>
    </xf>
    <xf numFmtId="178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 readingOrder="1"/>
    </xf>
    <xf numFmtId="178" fontId="0" fillId="32" borderId="0" xfId="0" applyNumberFormat="1" applyFill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center" vertical="top"/>
    </xf>
    <xf numFmtId="178" fontId="9" fillId="32" borderId="12" xfId="0" applyNumberFormat="1" applyFont="1" applyFill="1" applyBorder="1" applyAlignment="1">
      <alignment horizontal="right" vertical="center" wrapText="1"/>
    </xf>
    <xf numFmtId="178" fontId="7" fillId="32" borderId="12" xfId="0" applyNumberFormat="1" applyFont="1" applyFill="1" applyBorder="1" applyAlignment="1">
      <alignment horizontal="center" vertical="center"/>
    </xf>
    <xf numFmtId="178" fontId="9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center" vertical="top"/>
    </xf>
    <xf numFmtId="178" fontId="9" fillId="32" borderId="12" xfId="0" applyNumberFormat="1" applyFont="1" applyFill="1" applyBorder="1" applyAlignment="1">
      <alignment horizontal="center" vertical="center"/>
    </xf>
    <xf numFmtId="178" fontId="9" fillId="32" borderId="12" xfId="0" applyNumberFormat="1" applyFont="1" applyFill="1" applyBorder="1" applyAlignment="1">
      <alignment horizontal="center" vertical="center" wrapText="1"/>
    </xf>
    <xf numFmtId="185" fontId="18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top"/>
    </xf>
    <xf numFmtId="0" fontId="9" fillId="32" borderId="12" xfId="0" applyNumberFormat="1" applyFont="1" applyFill="1" applyBorder="1" applyAlignment="1">
      <alignment horizontal="center" vertical="top"/>
    </xf>
    <xf numFmtId="178" fontId="9" fillId="32" borderId="29" xfId="0" applyNumberFormat="1" applyFont="1" applyFill="1" applyBorder="1" applyAlignment="1">
      <alignment horizontal="center" vertical="center"/>
    </xf>
    <xf numFmtId="185" fontId="9" fillId="32" borderId="12" xfId="0" applyNumberFormat="1" applyFont="1" applyFill="1" applyBorder="1" applyAlignment="1">
      <alignment horizontal="center" vertical="top"/>
    </xf>
    <xf numFmtId="178" fontId="6" fillId="32" borderId="0" xfId="0" applyNumberFormat="1" applyFont="1" applyFill="1" applyAlignment="1">
      <alignment horizontal="right" vertical="top"/>
    </xf>
    <xf numFmtId="178" fontId="7" fillId="32" borderId="12" xfId="0" applyNumberFormat="1" applyFont="1" applyFill="1" applyBorder="1" applyAlignment="1">
      <alignment horizontal="right" vertical="center"/>
    </xf>
    <xf numFmtId="178" fontId="6" fillId="32" borderId="15" xfId="0" applyNumberFormat="1" applyFont="1" applyFill="1" applyBorder="1" applyAlignment="1">
      <alignment horizontal="right" vertical="top"/>
    </xf>
    <xf numFmtId="178" fontId="0" fillId="32" borderId="0" xfId="0" applyNumberFormat="1" applyFill="1" applyAlignment="1">
      <alignment horizontal="right" vertical="top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/>
    </xf>
    <xf numFmtId="189" fontId="59" fillId="0" borderId="12" xfId="43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vertical="center"/>
    </xf>
    <xf numFmtId="180" fontId="6" fillId="32" borderId="12" xfId="43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top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top" wrapText="1"/>
    </xf>
    <xf numFmtId="185" fontId="6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vertical="center"/>
    </xf>
    <xf numFmtId="49" fontId="16" fillId="0" borderId="3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top" wrapText="1" readingOrder="1"/>
    </xf>
    <xf numFmtId="178" fontId="12" fillId="0" borderId="12" xfId="0" applyNumberFormat="1" applyFont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center" vertical="center"/>
    </xf>
    <xf numFmtId="185" fontId="7" fillId="32" borderId="12" xfId="0" applyNumberFormat="1" applyFont="1" applyFill="1" applyBorder="1" applyAlignment="1">
      <alignment horizontal="center" vertical="top"/>
    </xf>
    <xf numFmtId="185" fontId="7" fillId="32" borderId="12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0" fontId="7" fillId="32" borderId="26" xfId="0" applyNumberFormat="1" applyFont="1" applyFill="1" applyBorder="1" applyAlignment="1">
      <alignment horizontal="center" vertical="top"/>
    </xf>
    <xf numFmtId="0" fontId="7" fillId="32" borderId="29" xfId="0" applyNumberFormat="1" applyFont="1" applyFill="1" applyBorder="1" applyAlignment="1">
      <alignment horizontal="center" vertical="top"/>
    </xf>
    <xf numFmtId="185" fontId="7" fillId="32" borderId="26" xfId="0" applyNumberFormat="1" applyFont="1" applyFill="1" applyBorder="1" applyAlignment="1">
      <alignment horizontal="center" vertical="center"/>
    </xf>
    <xf numFmtId="185" fontId="7" fillId="32" borderId="29" xfId="0" applyNumberFormat="1" applyFont="1" applyFill="1" applyBorder="1" applyAlignment="1">
      <alignment horizontal="center" vertical="top"/>
    </xf>
    <xf numFmtId="0" fontId="7" fillId="32" borderId="15" xfId="0" applyNumberFormat="1" applyFont="1" applyFill="1" applyBorder="1" applyAlignment="1">
      <alignment horizontal="center" vertical="top"/>
    </xf>
    <xf numFmtId="178" fontId="7" fillId="0" borderId="26" xfId="0" applyNumberFormat="1" applyFont="1" applyBorder="1" applyAlignment="1">
      <alignment horizontal="right" vertical="center"/>
    </xf>
    <xf numFmtId="178" fontId="7" fillId="0" borderId="29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0" fontId="10" fillId="3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185" fontId="1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59" fillId="0" borderId="12" xfId="0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185" fontId="59" fillId="0" borderId="12" xfId="0" applyNumberFormat="1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178" fontId="59" fillId="0" borderId="12" xfId="0" applyNumberFormat="1" applyFont="1" applyBorder="1" applyAlignment="1">
      <alignment horizontal="right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78" fontId="9" fillId="32" borderId="12" xfId="0" applyNumberFormat="1" applyFont="1" applyFill="1" applyBorder="1" applyAlignment="1">
      <alignment horizontal="left" vertical="center" wrapText="1"/>
    </xf>
    <xf numFmtId="49" fontId="9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right" vertical="center"/>
    </xf>
    <xf numFmtId="0" fontId="15" fillId="32" borderId="13" xfId="0" applyFont="1" applyFill="1" applyBorder="1" applyAlignment="1">
      <alignment vertical="center"/>
    </xf>
    <xf numFmtId="0" fontId="15" fillId="32" borderId="0" xfId="0" applyFont="1" applyFill="1" applyAlignment="1">
      <alignment vertical="center"/>
    </xf>
    <xf numFmtId="0" fontId="7" fillId="32" borderId="11" xfId="0" applyNumberFormat="1" applyFont="1" applyFill="1" applyBorder="1" applyAlignment="1">
      <alignment horizontal="center" vertical="top"/>
    </xf>
    <xf numFmtId="178" fontId="7" fillId="32" borderId="12" xfId="0" applyNumberFormat="1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>
      <alignment horizontal="center" vertical="top"/>
    </xf>
    <xf numFmtId="0" fontId="15" fillId="32" borderId="13" xfId="0" applyFont="1" applyFill="1" applyBorder="1" applyAlignment="1">
      <alignment/>
    </xf>
    <xf numFmtId="0" fontId="15" fillId="32" borderId="0" xfId="0" applyFont="1" applyFill="1" applyAlignment="1">
      <alignment/>
    </xf>
    <xf numFmtId="0" fontId="7" fillId="32" borderId="3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178" fontId="7" fillId="32" borderId="29" xfId="0" applyNumberFormat="1" applyFont="1" applyFill="1" applyBorder="1" applyAlignment="1">
      <alignment horizontal="center" vertical="center"/>
    </xf>
    <xf numFmtId="178" fontId="9" fillId="32" borderId="29" xfId="0" applyNumberFormat="1" applyFont="1" applyFill="1" applyBorder="1" applyAlignment="1">
      <alignment horizontal="left" vertical="center" wrapText="1"/>
    </xf>
    <xf numFmtId="49" fontId="9" fillId="32" borderId="29" xfId="0" applyNumberFormat="1" applyFont="1" applyFill="1" applyBorder="1" applyAlignment="1">
      <alignment horizontal="center" vertical="center"/>
    </xf>
    <xf numFmtId="178" fontId="7" fillId="32" borderId="29" xfId="0" applyNumberFormat="1" applyFont="1" applyFill="1" applyBorder="1" applyAlignment="1">
      <alignment horizontal="right" vertical="center"/>
    </xf>
    <xf numFmtId="0" fontId="15" fillId="32" borderId="37" xfId="0" applyFont="1" applyFill="1" applyBorder="1" applyAlignment="1">
      <alignment vertical="center"/>
    </xf>
    <xf numFmtId="0" fontId="16" fillId="32" borderId="22" xfId="0" applyFont="1" applyFill="1" applyBorder="1" applyAlignment="1">
      <alignment vertical="center"/>
    </xf>
    <xf numFmtId="49" fontId="16" fillId="32" borderId="11" xfId="0" applyNumberFormat="1" applyFont="1" applyFill="1" applyBorder="1" applyAlignment="1">
      <alignment horizontal="center" vertical="center"/>
    </xf>
    <xf numFmtId="49" fontId="16" fillId="32" borderId="12" xfId="0" applyNumberFormat="1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left" vertical="center" wrapText="1" readingOrder="1"/>
    </xf>
    <xf numFmtId="0" fontId="15" fillId="32" borderId="12" xfId="42" applyFont="1" applyFill="1" applyBorder="1">
      <alignment horizontal="center" vertical="center"/>
    </xf>
    <xf numFmtId="0" fontId="15" fillId="32" borderId="12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178" fontId="19" fillId="32" borderId="12" xfId="0" applyNumberFormat="1" applyFont="1" applyFill="1" applyBorder="1" applyAlignment="1">
      <alignment horizontal="left" vertical="center" wrapText="1"/>
    </xf>
    <xf numFmtId="178" fontId="18" fillId="32" borderId="12" xfId="0" applyNumberFormat="1" applyFont="1" applyFill="1" applyBorder="1" applyAlignment="1">
      <alignment horizontal="right" vertical="center"/>
    </xf>
    <xf numFmtId="0" fontId="18" fillId="32" borderId="13" xfId="0" applyFont="1" applyFill="1" applyBorder="1" applyAlignment="1">
      <alignment vertical="center"/>
    </xf>
    <xf numFmtId="0" fontId="18" fillId="32" borderId="0" xfId="0" applyFont="1" applyFill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8" fontId="6" fillId="0" borderId="44" xfId="0" applyNumberFormat="1" applyFont="1" applyBorder="1" applyAlignment="1">
      <alignment horizontal="center" vertical="center" wrapText="1"/>
    </xf>
    <xf numFmtId="178" fontId="6" fillId="0" borderId="45" xfId="0" applyNumberFormat="1" applyFont="1" applyBorder="1" applyAlignment="1">
      <alignment horizontal="center" vertical="center" wrapText="1"/>
    </xf>
    <xf numFmtId="178" fontId="6" fillId="0" borderId="4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0" borderId="4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34" xfId="0" applyNumberFormat="1" applyFont="1" applyFill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178" fontId="6" fillId="32" borderId="4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78" fontId="0" fillId="0" borderId="0" xfId="0" applyNumberFormat="1" applyAlignment="1">
      <alignment horizontal="center" vertical="top"/>
    </xf>
    <xf numFmtId="0" fontId="14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eft_arm10_BordWW_900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="120" zoomScaleNormal="120" workbookViewId="0" topLeftCell="A1">
      <selection activeCell="T51" sqref="T51"/>
    </sheetView>
  </sheetViews>
  <sheetFormatPr defaultColWidth="9.140625" defaultRowHeight="12"/>
  <cols>
    <col min="1" max="1" width="7.8515625" style="2" customWidth="1"/>
    <col min="2" max="2" width="40.8515625" style="3" customWidth="1"/>
    <col min="3" max="3" width="6.8515625" style="2" customWidth="1"/>
    <col min="4" max="9" width="13.28125" style="2" customWidth="1"/>
    <col min="10" max="11" width="15.140625" style="233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spans="1:21" ht="27" customHeight="1">
      <c r="A1" s="336" t="s">
        <v>718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9:22" ht="21" customHeight="1" thickBot="1">
      <c r="S2" s="33"/>
      <c r="V2" s="34" t="s">
        <v>0</v>
      </c>
    </row>
    <row r="3" spans="1:22" ht="31.5" customHeight="1">
      <c r="A3" s="331" t="s">
        <v>1</v>
      </c>
      <c r="B3" s="329" t="s">
        <v>2</v>
      </c>
      <c r="C3" s="333" t="s">
        <v>3</v>
      </c>
      <c r="D3" s="325" t="s">
        <v>716</v>
      </c>
      <c r="E3" s="325"/>
      <c r="F3" s="325"/>
      <c r="G3" s="325" t="s">
        <v>717</v>
      </c>
      <c r="H3" s="325"/>
      <c r="I3" s="325"/>
      <c r="J3" s="325" t="s">
        <v>184</v>
      </c>
      <c r="K3" s="325"/>
      <c r="L3" s="325"/>
      <c r="M3" s="338" t="s">
        <v>719</v>
      </c>
      <c r="N3" s="338"/>
      <c r="O3" s="338"/>
      <c r="P3" s="325" t="s">
        <v>712</v>
      </c>
      <c r="Q3" s="325"/>
      <c r="R3" s="325"/>
      <c r="S3" s="325" t="s">
        <v>720</v>
      </c>
      <c r="T3" s="325"/>
      <c r="U3" s="325"/>
      <c r="V3" s="68" t="s">
        <v>616</v>
      </c>
    </row>
    <row r="4" spans="1:22" ht="21" customHeight="1">
      <c r="A4" s="332"/>
      <c r="B4" s="330"/>
      <c r="C4" s="334"/>
      <c r="D4" s="324" t="s">
        <v>4</v>
      </c>
      <c r="E4" s="324" t="s">
        <v>5</v>
      </c>
      <c r="F4" s="324"/>
      <c r="G4" s="324" t="s">
        <v>4</v>
      </c>
      <c r="H4" s="324" t="s">
        <v>5</v>
      </c>
      <c r="I4" s="324"/>
      <c r="J4" s="337" t="s">
        <v>4</v>
      </c>
      <c r="K4" s="324" t="s">
        <v>5</v>
      </c>
      <c r="L4" s="324"/>
      <c r="M4" s="324" t="s">
        <v>4</v>
      </c>
      <c r="N4" s="324" t="s">
        <v>5</v>
      </c>
      <c r="O4" s="324"/>
      <c r="P4" s="324" t="s">
        <v>4</v>
      </c>
      <c r="Q4" s="324" t="s">
        <v>5</v>
      </c>
      <c r="R4" s="324"/>
      <c r="S4" s="324" t="s">
        <v>4</v>
      </c>
      <c r="T4" s="324" t="s">
        <v>5</v>
      </c>
      <c r="U4" s="324"/>
      <c r="V4" s="319" t="s">
        <v>721</v>
      </c>
    </row>
    <row r="5" spans="1:22" ht="54" customHeight="1">
      <c r="A5" s="332"/>
      <c r="B5" s="330"/>
      <c r="C5" s="335"/>
      <c r="D5" s="324"/>
      <c r="E5" s="14" t="s">
        <v>6</v>
      </c>
      <c r="F5" s="14" t="s">
        <v>7</v>
      </c>
      <c r="G5" s="324"/>
      <c r="H5" s="14" t="s">
        <v>6</v>
      </c>
      <c r="I5" s="14" t="s">
        <v>7</v>
      </c>
      <c r="J5" s="337"/>
      <c r="K5" s="77" t="s">
        <v>6</v>
      </c>
      <c r="L5" s="14" t="s">
        <v>7</v>
      </c>
      <c r="M5" s="324"/>
      <c r="N5" s="14" t="s">
        <v>6</v>
      </c>
      <c r="O5" s="14" t="s">
        <v>7</v>
      </c>
      <c r="P5" s="324"/>
      <c r="Q5" s="14" t="s">
        <v>6</v>
      </c>
      <c r="R5" s="14" t="s">
        <v>7</v>
      </c>
      <c r="S5" s="324"/>
      <c r="T5" s="14" t="s">
        <v>6</v>
      </c>
      <c r="U5" s="14" t="s">
        <v>7</v>
      </c>
      <c r="V5" s="319"/>
    </row>
    <row r="6" spans="1:22" s="6" customFormat="1" ht="23.25" customHeight="1">
      <c r="A6" s="1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88">
        <v>10</v>
      </c>
      <c r="K6" s="88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3">
        <v>22</v>
      </c>
    </row>
    <row r="7" spans="1:22" s="6" customFormat="1" ht="23.25" customHeight="1">
      <c r="A7" s="16" t="s">
        <v>8</v>
      </c>
      <c r="B7" s="17" t="s">
        <v>9</v>
      </c>
      <c r="C7" s="18" t="s">
        <v>10</v>
      </c>
      <c r="D7" s="250">
        <f>E7+F7</f>
        <v>6345842.6</v>
      </c>
      <c r="E7" s="82">
        <v>3753597.3</v>
      </c>
      <c r="F7" s="250">
        <v>2592245.3</v>
      </c>
      <c r="G7" s="82">
        <f aca="true" t="shared" si="0" ref="G7:G70">H7</f>
        <v>4144000</v>
      </c>
      <c r="H7" s="82">
        <v>4144000</v>
      </c>
      <c r="I7" s="11"/>
      <c r="J7" s="99">
        <f>K7</f>
        <v>4735701.32</v>
      </c>
      <c r="K7" s="99">
        <f>K9+K43+K58</f>
        <v>4735701.32</v>
      </c>
      <c r="L7" s="26"/>
      <c r="M7" s="26">
        <f>J7-G7</f>
        <v>591701.3200000003</v>
      </c>
      <c r="N7" s="26">
        <f>K7-H7</f>
        <v>591701.3200000003</v>
      </c>
      <c r="O7" s="26"/>
      <c r="P7" s="26">
        <f aca="true" t="shared" si="1" ref="P7:P70">Q7</f>
        <v>5019843.3992</v>
      </c>
      <c r="Q7" s="26">
        <f>K7*0.06+K7</f>
        <v>5019843.3992</v>
      </c>
      <c r="R7" s="26"/>
      <c r="S7" s="26">
        <f>P7*0.05+Q7</f>
        <v>5270835.5691599995</v>
      </c>
      <c r="T7" s="26">
        <f>Q7*0.05+Q7</f>
        <v>5270835.5691599995</v>
      </c>
      <c r="U7" s="26"/>
      <c r="V7" s="279"/>
    </row>
    <row r="8" spans="1:22" ht="16.5" customHeight="1">
      <c r="A8" s="20"/>
      <c r="B8" s="21" t="s">
        <v>5</v>
      </c>
      <c r="C8" s="22"/>
      <c r="D8" s="250">
        <f aca="true" t="shared" si="2" ref="D8:D71">E8+F8</f>
        <v>0</v>
      </c>
      <c r="E8" s="82"/>
      <c r="F8" s="82"/>
      <c r="G8" s="82">
        <f t="shared" si="0"/>
        <v>0</v>
      </c>
      <c r="H8" s="82"/>
      <c r="I8" s="22"/>
      <c r="J8" s="99">
        <f aca="true" t="shared" si="3" ref="J8:J71">K8</f>
        <v>0</v>
      </c>
      <c r="K8" s="99">
        <f>H8*0.04+H8</f>
        <v>0</v>
      </c>
      <c r="L8" s="23"/>
      <c r="M8" s="26">
        <f aca="true" t="shared" si="4" ref="M8:M71">J8-G8</f>
        <v>0</v>
      </c>
      <c r="N8" s="26">
        <f aca="true" t="shared" si="5" ref="N8:N71">K8-H8</f>
        <v>0</v>
      </c>
      <c r="O8" s="23"/>
      <c r="P8" s="26">
        <f t="shared" si="1"/>
        <v>0</v>
      </c>
      <c r="Q8" s="26">
        <f aca="true" t="shared" si="6" ref="Q8:Q71">K8*0.06+K8</f>
        <v>0</v>
      </c>
      <c r="R8" s="23"/>
      <c r="S8" s="26">
        <f aca="true" t="shared" si="7" ref="S8:S71">P8*0.05+Q8</f>
        <v>0</v>
      </c>
      <c r="T8" s="26">
        <f aca="true" t="shared" si="8" ref="T8:T71">Q8*0.05+Q8</f>
        <v>0</v>
      </c>
      <c r="U8" s="23"/>
      <c r="V8" s="280"/>
    </row>
    <row r="9" spans="1:22" s="6" customFormat="1" ht="40.5" customHeight="1">
      <c r="A9" s="16" t="s">
        <v>11</v>
      </c>
      <c r="B9" s="17" t="s">
        <v>12</v>
      </c>
      <c r="C9" s="18" t="s">
        <v>13</v>
      </c>
      <c r="D9" s="250">
        <f t="shared" si="2"/>
        <v>728718.535</v>
      </c>
      <c r="E9" s="250">
        <v>728718.535</v>
      </c>
      <c r="F9" s="83">
        <v>0</v>
      </c>
      <c r="G9" s="82">
        <f t="shared" si="0"/>
        <v>682293.6</v>
      </c>
      <c r="H9" s="82">
        <v>682293.6</v>
      </c>
      <c r="I9" s="11"/>
      <c r="J9" s="99">
        <f t="shared" si="3"/>
        <v>781896.3</v>
      </c>
      <c r="K9" s="99">
        <v>781896.3</v>
      </c>
      <c r="L9" s="26"/>
      <c r="M9" s="26">
        <f t="shared" si="4"/>
        <v>99602.70000000007</v>
      </c>
      <c r="N9" s="26">
        <f t="shared" si="5"/>
        <v>99602.70000000007</v>
      </c>
      <c r="O9" s="26"/>
      <c r="P9" s="26">
        <f t="shared" si="1"/>
        <v>828810.0780000001</v>
      </c>
      <c r="Q9" s="26">
        <f t="shared" si="6"/>
        <v>828810.0780000001</v>
      </c>
      <c r="R9" s="26"/>
      <c r="S9" s="26">
        <f t="shared" si="7"/>
        <v>870250.5819000001</v>
      </c>
      <c r="T9" s="26">
        <f t="shared" si="8"/>
        <v>870250.5819000001</v>
      </c>
      <c r="U9" s="26"/>
      <c r="V9" s="279"/>
    </row>
    <row r="10" spans="1:22" ht="19.5" customHeight="1">
      <c r="A10" s="20"/>
      <c r="B10" s="21" t="s">
        <v>5</v>
      </c>
      <c r="C10" s="22"/>
      <c r="D10" s="250">
        <f t="shared" si="2"/>
        <v>0</v>
      </c>
      <c r="E10" s="82"/>
      <c r="F10" s="84"/>
      <c r="G10" s="82">
        <f t="shared" si="0"/>
        <v>0</v>
      </c>
      <c r="H10" s="82"/>
      <c r="I10" s="22"/>
      <c r="J10" s="99">
        <f t="shared" si="3"/>
        <v>0</v>
      </c>
      <c r="K10" s="99">
        <f>H10*0.04+H10</f>
        <v>0</v>
      </c>
      <c r="L10" s="23"/>
      <c r="M10" s="26">
        <f t="shared" si="4"/>
        <v>0</v>
      </c>
      <c r="N10" s="26">
        <f t="shared" si="5"/>
        <v>0</v>
      </c>
      <c r="O10" s="23"/>
      <c r="P10" s="26">
        <f t="shared" si="1"/>
        <v>0</v>
      </c>
      <c r="Q10" s="26">
        <f t="shared" si="6"/>
        <v>0</v>
      </c>
      <c r="R10" s="23"/>
      <c r="S10" s="26">
        <f t="shared" si="7"/>
        <v>0</v>
      </c>
      <c r="T10" s="26">
        <f t="shared" si="8"/>
        <v>0</v>
      </c>
      <c r="U10" s="23"/>
      <c r="V10" s="280"/>
    </row>
    <row r="11" spans="1:22" s="6" customFormat="1" ht="39.75" customHeight="1">
      <c r="A11" s="16" t="s">
        <v>14</v>
      </c>
      <c r="B11" s="17" t="s">
        <v>15</v>
      </c>
      <c r="C11" s="18" t="s">
        <v>16</v>
      </c>
      <c r="D11" s="250">
        <f t="shared" si="2"/>
        <v>147949.637</v>
      </c>
      <c r="E11" s="250">
        <v>147949.637</v>
      </c>
      <c r="F11" s="83">
        <v>0</v>
      </c>
      <c r="G11" s="82">
        <f t="shared" si="0"/>
        <v>162743.6</v>
      </c>
      <c r="H11" s="82">
        <v>162743.6</v>
      </c>
      <c r="I11" s="11"/>
      <c r="J11" s="99">
        <f t="shared" si="3"/>
        <v>195817.2</v>
      </c>
      <c r="K11" s="99">
        <v>195817.2</v>
      </c>
      <c r="L11" s="26"/>
      <c r="M11" s="26">
        <f t="shared" si="4"/>
        <v>33073.600000000006</v>
      </c>
      <c r="N11" s="26">
        <f t="shared" si="5"/>
        <v>33073.600000000006</v>
      </c>
      <c r="O11" s="26"/>
      <c r="P11" s="26">
        <f t="shared" si="1"/>
        <v>207566.23200000002</v>
      </c>
      <c r="Q11" s="26">
        <f t="shared" si="6"/>
        <v>207566.23200000002</v>
      </c>
      <c r="R11" s="26"/>
      <c r="S11" s="26">
        <f t="shared" si="7"/>
        <v>217944.54360000003</v>
      </c>
      <c r="T11" s="26">
        <f t="shared" si="8"/>
        <v>217944.54360000003</v>
      </c>
      <c r="U11" s="26"/>
      <c r="V11" s="326" t="s">
        <v>626</v>
      </c>
    </row>
    <row r="12" spans="1:22" ht="12.75" customHeight="1">
      <c r="A12" s="20"/>
      <c r="B12" s="21" t="s">
        <v>5</v>
      </c>
      <c r="C12" s="22"/>
      <c r="D12" s="250">
        <f t="shared" si="2"/>
        <v>0</v>
      </c>
      <c r="E12" s="82"/>
      <c r="F12" s="84"/>
      <c r="G12" s="82">
        <f t="shared" si="0"/>
        <v>0</v>
      </c>
      <c r="H12" s="82"/>
      <c r="I12" s="22"/>
      <c r="J12" s="99">
        <f t="shared" si="3"/>
        <v>0</v>
      </c>
      <c r="K12" s="99">
        <f>H12*0.04+H12</f>
        <v>0</v>
      </c>
      <c r="L12" s="23"/>
      <c r="M12" s="26">
        <f t="shared" si="4"/>
        <v>0</v>
      </c>
      <c r="N12" s="26">
        <f t="shared" si="5"/>
        <v>0</v>
      </c>
      <c r="O12" s="23"/>
      <c r="P12" s="26">
        <f t="shared" si="1"/>
        <v>0</v>
      </c>
      <c r="Q12" s="26">
        <f t="shared" si="6"/>
        <v>0</v>
      </c>
      <c r="R12" s="23"/>
      <c r="S12" s="26">
        <f t="shared" si="7"/>
        <v>0</v>
      </c>
      <c r="T12" s="26">
        <f t="shared" si="8"/>
        <v>0</v>
      </c>
      <c r="U12" s="23"/>
      <c r="V12" s="327"/>
    </row>
    <row r="13" spans="1:22" s="6" customFormat="1" ht="40.5" customHeight="1">
      <c r="A13" s="10" t="s">
        <v>17</v>
      </c>
      <c r="B13" s="24" t="s">
        <v>18</v>
      </c>
      <c r="C13" s="11" t="s">
        <v>10</v>
      </c>
      <c r="D13" s="250">
        <f t="shared" si="2"/>
        <v>400.093</v>
      </c>
      <c r="E13" s="82">
        <v>400.093</v>
      </c>
      <c r="F13" s="83">
        <v>0</v>
      </c>
      <c r="G13" s="82">
        <f t="shared" si="0"/>
        <v>0</v>
      </c>
      <c r="H13" s="82">
        <v>0</v>
      </c>
      <c r="I13" s="11"/>
      <c r="J13" s="99">
        <f t="shared" si="3"/>
        <v>0</v>
      </c>
      <c r="K13" s="99">
        <f>H13*0.04+H13</f>
        <v>0</v>
      </c>
      <c r="L13" s="26"/>
      <c r="M13" s="26">
        <f t="shared" si="4"/>
        <v>0</v>
      </c>
      <c r="N13" s="26">
        <f t="shared" si="5"/>
        <v>0</v>
      </c>
      <c r="O13" s="26"/>
      <c r="P13" s="26">
        <f t="shared" si="1"/>
        <v>0</v>
      </c>
      <c r="Q13" s="26">
        <f t="shared" si="6"/>
        <v>0</v>
      </c>
      <c r="R13" s="26"/>
      <c r="S13" s="26">
        <f t="shared" si="7"/>
        <v>0</v>
      </c>
      <c r="T13" s="26">
        <f t="shared" si="8"/>
        <v>0</v>
      </c>
      <c r="U13" s="26"/>
      <c r="V13" s="327"/>
    </row>
    <row r="14" spans="1:22" s="6" customFormat="1" ht="33.75" customHeight="1">
      <c r="A14" s="10" t="s">
        <v>19</v>
      </c>
      <c r="B14" s="24" t="s">
        <v>20</v>
      </c>
      <c r="C14" s="11" t="s">
        <v>10</v>
      </c>
      <c r="D14" s="250">
        <f t="shared" si="2"/>
        <v>22475.4</v>
      </c>
      <c r="E14" s="82">
        <v>22475.4</v>
      </c>
      <c r="F14" s="83">
        <v>0</v>
      </c>
      <c r="G14" s="82">
        <f t="shared" si="0"/>
        <v>16400</v>
      </c>
      <c r="H14" s="82">
        <v>16400</v>
      </c>
      <c r="I14" s="11"/>
      <c r="J14" s="99">
        <f t="shared" si="3"/>
        <v>17452</v>
      </c>
      <c r="K14" s="99">
        <v>17452</v>
      </c>
      <c r="L14" s="26"/>
      <c r="M14" s="26">
        <f t="shared" si="4"/>
        <v>1052</v>
      </c>
      <c r="N14" s="26">
        <f t="shared" si="5"/>
        <v>1052</v>
      </c>
      <c r="O14" s="26"/>
      <c r="P14" s="26">
        <f t="shared" si="1"/>
        <v>18499.12</v>
      </c>
      <c r="Q14" s="26">
        <f t="shared" si="6"/>
        <v>18499.12</v>
      </c>
      <c r="R14" s="26"/>
      <c r="S14" s="26">
        <f t="shared" si="7"/>
        <v>19424.075999999997</v>
      </c>
      <c r="T14" s="26">
        <f t="shared" si="8"/>
        <v>19424.075999999997</v>
      </c>
      <c r="U14" s="26"/>
      <c r="V14" s="327"/>
    </row>
    <row r="15" spans="1:22" s="6" customFormat="1" ht="33.75" customHeight="1">
      <c r="A15" s="10" t="s">
        <v>21</v>
      </c>
      <c r="B15" s="24" t="s">
        <v>22</v>
      </c>
      <c r="C15" s="11" t="s">
        <v>10</v>
      </c>
      <c r="D15" s="250">
        <f t="shared" si="2"/>
        <v>125074.129</v>
      </c>
      <c r="E15" s="82">
        <v>125074.129</v>
      </c>
      <c r="F15" s="83">
        <v>0</v>
      </c>
      <c r="G15" s="82">
        <f t="shared" si="0"/>
        <v>146343.6</v>
      </c>
      <c r="H15" s="82">
        <v>146343.6</v>
      </c>
      <c r="I15" s="11"/>
      <c r="J15" s="99">
        <f t="shared" si="3"/>
        <v>178365.2</v>
      </c>
      <c r="K15" s="99">
        <v>178365.2</v>
      </c>
      <c r="L15" s="26"/>
      <c r="M15" s="26">
        <f t="shared" si="4"/>
        <v>32021.600000000006</v>
      </c>
      <c r="N15" s="26">
        <f t="shared" si="5"/>
        <v>32021.600000000006</v>
      </c>
      <c r="O15" s="26"/>
      <c r="P15" s="26">
        <f t="shared" si="1"/>
        <v>189067.11200000002</v>
      </c>
      <c r="Q15" s="26">
        <f t="shared" si="6"/>
        <v>189067.11200000002</v>
      </c>
      <c r="R15" s="26"/>
      <c r="S15" s="26">
        <f t="shared" si="7"/>
        <v>198520.46760000003</v>
      </c>
      <c r="T15" s="26">
        <f t="shared" si="8"/>
        <v>198520.46760000003</v>
      </c>
      <c r="U15" s="26"/>
      <c r="V15" s="327"/>
    </row>
    <row r="16" spans="1:22" s="6" customFormat="1" ht="19.5" customHeight="1">
      <c r="A16" s="16" t="s">
        <v>23</v>
      </c>
      <c r="B16" s="17" t="s">
        <v>24</v>
      </c>
      <c r="C16" s="18" t="s">
        <v>25</v>
      </c>
      <c r="D16" s="250">
        <f t="shared" si="2"/>
        <v>460558.4</v>
      </c>
      <c r="E16" s="82">
        <v>460558.4</v>
      </c>
      <c r="F16" s="83">
        <v>0</v>
      </c>
      <c r="G16" s="82">
        <f t="shared" si="0"/>
        <v>486100</v>
      </c>
      <c r="H16" s="82">
        <v>486100</v>
      </c>
      <c r="I16" s="11"/>
      <c r="J16" s="99">
        <f t="shared" si="3"/>
        <v>567479.1</v>
      </c>
      <c r="K16" s="99">
        <v>567479.1</v>
      </c>
      <c r="L16" s="26"/>
      <c r="M16" s="26">
        <f t="shared" si="4"/>
        <v>81379.09999999998</v>
      </c>
      <c r="N16" s="26">
        <f t="shared" si="5"/>
        <v>81379.09999999998</v>
      </c>
      <c r="O16" s="26"/>
      <c r="P16" s="26">
        <f t="shared" si="1"/>
        <v>601527.846</v>
      </c>
      <c r="Q16" s="26">
        <f t="shared" si="6"/>
        <v>601527.846</v>
      </c>
      <c r="R16" s="26"/>
      <c r="S16" s="26">
        <f t="shared" si="7"/>
        <v>631604.2383</v>
      </c>
      <c r="T16" s="26">
        <f t="shared" si="8"/>
        <v>631604.2383</v>
      </c>
      <c r="U16" s="26"/>
      <c r="V16" s="327"/>
    </row>
    <row r="17" spans="1:22" ht="16.5" customHeight="1">
      <c r="A17" s="20"/>
      <c r="B17" s="21" t="s">
        <v>5</v>
      </c>
      <c r="C17" s="22"/>
      <c r="D17" s="250">
        <f t="shared" si="2"/>
        <v>0</v>
      </c>
      <c r="E17" s="82"/>
      <c r="F17" s="84"/>
      <c r="G17" s="82">
        <f t="shared" si="0"/>
        <v>0</v>
      </c>
      <c r="H17" s="82"/>
      <c r="I17" s="22"/>
      <c r="J17" s="99">
        <f t="shared" si="3"/>
        <v>0</v>
      </c>
      <c r="K17" s="99">
        <f>H17*0.04+H17</f>
        <v>0</v>
      </c>
      <c r="L17" s="23"/>
      <c r="M17" s="26">
        <f t="shared" si="4"/>
        <v>0</v>
      </c>
      <c r="N17" s="26">
        <f t="shared" si="5"/>
        <v>0</v>
      </c>
      <c r="O17" s="23"/>
      <c r="P17" s="26">
        <f t="shared" si="1"/>
        <v>0</v>
      </c>
      <c r="Q17" s="26">
        <f t="shared" si="6"/>
        <v>0</v>
      </c>
      <c r="R17" s="23"/>
      <c r="S17" s="26">
        <f t="shared" si="7"/>
        <v>0</v>
      </c>
      <c r="T17" s="26">
        <f t="shared" si="8"/>
        <v>0</v>
      </c>
      <c r="U17" s="23"/>
      <c r="V17" s="327"/>
    </row>
    <row r="18" spans="1:22" s="6" customFormat="1" ht="19.5" customHeight="1">
      <c r="A18" s="10" t="s">
        <v>26</v>
      </c>
      <c r="B18" s="24" t="s">
        <v>27</v>
      </c>
      <c r="C18" s="11" t="s">
        <v>10</v>
      </c>
      <c r="D18" s="250">
        <f t="shared" si="2"/>
        <v>539922.7</v>
      </c>
      <c r="E18" s="82">
        <v>539922.7</v>
      </c>
      <c r="F18" s="83">
        <v>0</v>
      </c>
      <c r="G18" s="82">
        <f t="shared" si="0"/>
        <v>486100</v>
      </c>
      <c r="H18" s="82">
        <v>486100</v>
      </c>
      <c r="I18" s="11"/>
      <c r="J18" s="99">
        <f t="shared" si="3"/>
        <v>567479.1</v>
      </c>
      <c r="K18" s="99">
        <v>567479.1</v>
      </c>
      <c r="L18" s="26"/>
      <c r="M18" s="26">
        <f t="shared" si="4"/>
        <v>81379.09999999998</v>
      </c>
      <c r="N18" s="26">
        <f t="shared" si="5"/>
        <v>81379.09999999998</v>
      </c>
      <c r="O18" s="26"/>
      <c r="P18" s="26">
        <f t="shared" si="1"/>
        <v>601527.846</v>
      </c>
      <c r="Q18" s="26">
        <f t="shared" si="6"/>
        <v>601527.846</v>
      </c>
      <c r="R18" s="26"/>
      <c r="S18" s="26">
        <f t="shared" si="7"/>
        <v>631604.2383</v>
      </c>
      <c r="T18" s="26">
        <f t="shared" si="8"/>
        <v>631604.2383</v>
      </c>
      <c r="U18" s="26"/>
      <c r="V18" s="328"/>
    </row>
    <row r="19" spans="1:22" s="6" customFormat="1" ht="113.25" customHeight="1">
      <c r="A19" s="16" t="s">
        <v>28</v>
      </c>
      <c r="B19" s="17" t="s">
        <v>29</v>
      </c>
      <c r="C19" s="18" t="s">
        <v>30</v>
      </c>
      <c r="D19" s="250">
        <f t="shared" si="2"/>
        <v>22866.9</v>
      </c>
      <c r="E19" s="82">
        <v>22866.9</v>
      </c>
      <c r="F19" s="83">
        <v>0</v>
      </c>
      <c r="G19" s="82">
        <f t="shared" si="0"/>
        <v>18250</v>
      </c>
      <c r="H19" s="82">
        <v>18250</v>
      </c>
      <c r="I19" s="11"/>
      <c r="J19" s="99">
        <f t="shared" si="3"/>
        <v>18600</v>
      </c>
      <c r="K19" s="99">
        <v>18600</v>
      </c>
      <c r="L19" s="26"/>
      <c r="M19" s="26">
        <f t="shared" si="4"/>
        <v>350</v>
      </c>
      <c r="N19" s="26">
        <f t="shared" si="5"/>
        <v>350</v>
      </c>
      <c r="O19" s="26"/>
      <c r="P19" s="26">
        <f t="shared" si="1"/>
        <v>19716</v>
      </c>
      <c r="Q19" s="26">
        <f t="shared" si="6"/>
        <v>19716</v>
      </c>
      <c r="R19" s="26"/>
      <c r="S19" s="26">
        <f t="shared" si="7"/>
        <v>20701.8</v>
      </c>
      <c r="T19" s="26">
        <f t="shared" si="8"/>
        <v>20701.8</v>
      </c>
      <c r="U19" s="26"/>
      <c r="V19" s="89" t="s">
        <v>627</v>
      </c>
    </row>
    <row r="20" spans="1:22" ht="12.75" customHeight="1">
      <c r="A20" s="20"/>
      <c r="B20" s="21" t="s">
        <v>5</v>
      </c>
      <c r="C20" s="22"/>
      <c r="D20" s="250">
        <f t="shared" si="2"/>
        <v>0</v>
      </c>
      <c r="E20" s="82"/>
      <c r="F20" s="84"/>
      <c r="G20" s="82">
        <f t="shared" si="0"/>
        <v>0</v>
      </c>
      <c r="H20" s="82"/>
      <c r="I20" s="22"/>
      <c r="J20" s="99">
        <f t="shared" si="3"/>
        <v>0</v>
      </c>
      <c r="K20" s="99">
        <f>H20*0.04+H20</f>
        <v>0</v>
      </c>
      <c r="L20" s="23"/>
      <c r="M20" s="26">
        <f t="shared" si="4"/>
        <v>0</v>
      </c>
      <c r="N20" s="26">
        <f t="shared" si="5"/>
        <v>0</v>
      </c>
      <c r="O20" s="23"/>
      <c r="P20" s="26">
        <f t="shared" si="1"/>
        <v>0</v>
      </c>
      <c r="Q20" s="26">
        <f t="shared" si="6"/>
        <v>0</v>
      </c>
      <c r="R20" s="23"/>
      <c r="S20" s="26">
        <f t="shared" si="7"/>
        <v>0</v>
      </c>
      <c r="T20" s="26">
        <f t="shared" si="8"/>
        <v>0</v>
      </c>
      <c r="U20" s="23"/>
      <c r="V20" s="280"/>
    </row>
    <row r="21" spans="1:22" ht="49.5" customHeight="1">
      <c r="A21" s="20" t="s">
        <v>31</v>
      </c>
      <c r="B21" s="21" t="s">
        <v>32</v>
      </c>
      <c r="C21" s="22" t="s">
        <v>10</v>
      </c>
      <c r="D21" s="250">
        <f t="shared" si="2"/>
        <v>0</v>
      </c>
      <c r="E21" s="82">
        <v>0</v>
      </c>
      <c r="F21" s="83">
        <v>0</v>
      </c>
      <c r="G21" s="82">
        <f t="shared" si="0"/>
        <v>0</v>
      </c>
      <c r="H21" s="82">
        <v>0</v>
      </c>
      <c r="I21" s="22"/>
      <c r="J21" s="99">
        <f t="shared" si="3"/>
        <v>0</v>
      </c>
      <c r="K21" s="99">
        <f>H21*0.04+H21</f>
        <v>0</v>
      </c>
      <c r="L21" s="23"/>
      <c r="M21" s="26">
        <f t="shared" si="4"/>
        <v>0</v>
      </c>
      <c r="N21" s="26">
        <f t="shared" si="5"/>
        <v>0</v>
      </c>
      <c r="O21" s="23"/>
      <c r="P21" s="26">
        <f t="shared" si="1"/>
        <v>0</v>
      </c>
      <c r="Q21" s="26">
        <f t="shared" si="6"/>
        <v>0</v>
      </c>
      <c r="R21" s="23"/>
      <c r="S21" s="26">
        <f t="shared" si="7"/>
        <v>0</v>
      </c>
      <c r="T21" s="26">
        <f t="shared" si="8"/>
        <v>0</v>
      </c>
      <c r="U21" s="23"/>
      <c r="V21" s="280"/>
    </row>
    <row r="22" spans="1:22" ht="56.25" customHeight="1">
      <c r="A22" s="20" t="s">
        <v>33</v>
      </c>
      <c r="B22" s="21" t="s">
        <v>34</v>
      </c>
      <c r="C22" s="22" t="s">
        <v>10</v>
      </c>
      <c r="D22" s="250">
        <f t="shared" si="2"/>
        <v>0</v>
      </c>
      <c r="E22" s="82">
        <v>0</v>
      </c>
      <c r="F22" s="85">
        <v>0</v>
      </c>
      <c r="G22" s="82">
        <f t="shared" si="0"/>
        <v>0</v>
      </c>
      <c r="H22" s="82">
        <v>0</v>
      </c>
      <c r="I22" s="22"/>
      <c r="J22" s="99">
        <f t="shared" si="3"/>
        <v>0</v>
      </c>
      <c r="K22" s="99">
        <f>H22*0.04+H22</f>
        <v>0</v>
      </c>
      <c r="L22" s="23"/>
      <c r="M22" s="26">
        <f t="shared" si="4"/>
        <v>0</v>
      </c>
      <c r="N22" s="26">
        <f t="shared" si="5"/>
        <v>0</v>
      </c>
      <c r="O22" s="23"/>
      <c r="P22" s="26">
        <f t="shared" si="1"/>
        <v>0</v>
      </c>
      <c r="Q22" s="26">
        <f t="shared" si="6"/>
        <v>0</v>
      </c>
      <c r="R22" s="23"/>
      <c r="S22" s="26">
        <f t="shared" si="7"/>
        <v>0</v>
      </c>
      <c r="T22" s="26">
        <f t="shared" si="8"/>
        <v>0</v>
      </c>
      <c r="U22" s="23"/>
      <c r="V22" s="280"/>
    </row>
    <row r="23" spans="1:22" ht="35.25" customHeight="1">
      <c r="A23" s="20" t="s">
        <v>35</v>
      </c>
      <c r="B23" s="21" t="s">
        <v>36</v>
      </c>
      <c r="C23" s="22" t="s">
        <v>10</v>
      </c>
      <c r="D23" s="250">
        <f t="shared" si="2"/>
        <v>267</v>
      </c>
      <c r="E23" s="82">
        <v>267</v>
      </c>
      <c r="F23" s="83">
        <v>0</v>
      </c>
      <c r="G23" s="82">
        <f t="shared" si="0"/>
        <v>133</v>
      </c>
      <c r="H23" s="82">
        <v>133</v>
      </c>
      <c r="I23" s="22"/>
      <c r="J23" s="99">
        <f t="shared" si="3"/>
        <v>300</v>
      </c>
      <c r="K23" s="99">
        <v>300</v>
      </c>
      <c r="L23" s="23"/>
      <c r="M23" s="26">
        <f t="shared" si="4"/>
        <v>167</v>
      </c>
      <c r="N23" s="26">
        <f t="shared" si="5"/>
        <v>167</v>
      </c>
      <c r="O23" s="23"/>
      <c r="P23" s="26">
        <f t="shared" si="1"/>
        <v>318</v>
      </c>
      <c r="Q23" s="26">
        <f t="shared" si="6"/>
        <v>318</v>
      </c>
      <c r="R23" s="23"/>
      <c r="S23" s="26">
        <f t="shared" si="7"/>
        <v>333.9</v>
      </c>
      <c r="T23" s="26">
        <f t="shared" si="8"/>
        <v>333.9</v>
      </c>
      <c r="U23" s="23"/>
      <c r="V23" s="280"/>
    </row>
    <row r="24" spans="1:22" ht="73.5">
      <c r="A24" s="20" t="s">
        <v>37</v>
      </c>
      <c r="B24" s="21" t="s">
        <v>38</v>
      </c>
      <c r="C24" s="22" t="s">
        <v>10</v>
      </c>
      <c r="D24" s="250">
        <f t="shared" si="2"/>
        <v>922</v>
      </c>
      <c r="E24" s="82">
        <v>922</v>
      </c>
      <c r="F24" s="86">
        <v>0</v>
      </c>
      <c r="G24" s="82">
        <f t="shared" si="0"/>
        <v>590</v>
      </c>
      <c r="H24" s="82">
        <v>590</v>
      </c>
      <c r="I24" s="22"/>
      <c r="J24" s="99">
        <f t="shared" si="3"/>
        <v>610</v>
      </c>
      <c r="K24" s="99">
        <v>610</v>
      </c>
      <c r="L24" s="23"/>
      <c r="M24" s="26">
        <f t="shared" si="4"/>
        <v>20</v>
      </c>
      <c r="N24" s="26">
        <f t="shared" si="5"/>
        <v>20</v>
      </c>
      <c r="O24" s="23"/>
      <c r="P24" s="26">
        <f t="shared" si="1"/>
        <v>646.6</v>
      </c>
      <c r="Q24" s="26">
        <f t="shared" si="6"/>
        <v>646.6</v>
      </c>
      <c r="R24" s="23"/>
      <c r="S24" s="26">
        <f t="shared" si="7"/>
        <v>678.9300000000001</v>
      </c>
      <c r="T24" s="26">
        <f t="shared" si="8"/>
        <v>678.9300000000001</v>
      </c>
      <c r="U24" s="23"/>
      <c r="V24" s="280"/>
    </row>
    <row r="25" spans="1:22" ht="82.5" customHeight="1">
      <c r="A25" s="20" t="s">
        <v>39</v>
      </c>
      <c r="B25" s="21" t="s">
        <v>40</v>
      </c>
      <c r="C25" s="22" t="s">
        <v>10</v>
      </c>
      <c r="D25" s="250">
        <f t="shared" si="2"/>
        <v>0</v>
      </c>
      <c r="E25" s="82">
        <v>0</v>
      </c>
      <c r="F25" s="86">
        <v>0</v>
      </c>
      <c r="G25" s="82">
        <f t="shared" si="0"/>
        <v>0</v>
      </c>
      <c r="H25" s="82">
        <v>0</v>
      </c>
      <c r="I25" s="22"/>
      <c r="J25" s="99">
        <f t="shared" si="3"/>
        <v>0</v>
      </c>
      <c r="K25" s="99">
        <f>H25*0.04+H25</f>
        <v>0</v>
      </c>
      <c r="L25" s="23"/>
      <c r="M25" s="26">
        <f t="shared" si="4"/>
        <v>0</v>
      </c>
      <c r="N25" s="26">
        <f t="shared" si="5"/>
        <v>0</v>
      </c>
      <c r="O25" s="23"/>
      <c r="P25" s="26">
        <f t="shared" si="1"/>
        <v>0</v>
      </c>
      <c r="Q25" s="26">
        <f t="shared" si="6"/>
        <v>0</v>
      </c>
      <c r="R25" s="23"/>
      <c r="S25" s="26">
        <f t="shared" si="7"/>
        <v>0</v>
      </c>
      <c r="T25" s="26">
        <f t="shared" si="8"/>
        <v>0</v>
      </c>
      <c r="U25" s="23"/>
      <c r="V25" s="280"/>
    </row>
    <row r="26" spans="1:22" ht="51.75" customHeight="1">
      <c r="A26" s="20" t="s">
        <v>41</v>
      </c>
      <c r="B26" s="21" t="s">
        <v>42</v>
      </c>
      <c r="C26" s="22" t="s">
        <v>10</v>
      </c>
      <c r="D26" s="250">
        <f t="shared" si="2"/>
        <v>0</v>
      </c>
      <c r="E26" s="82">
        <v>0</v>
      </c>
      <c r="F26" s="86">
        <v>0</v>
      </c>
      <c r="G26" s="82">
        <f t="shared" si="0"/>
        <v>0</v>
      </c>
      <c r="H26" s="82">
        <v>0</v>
      </c>
      <c r="I26" s="22"/>
      <c r="J26" s="99">
        <f t="shared" si="3"/>
        <v>0</v>
      </c>
      <c r="K26" s="99">
        <f>H26*0.04+H26</f>
        <v>0</v>
      </c>
      <c r="L26" s="23"/>
      <c r="M26" s="26">
        <f t="shared" si="4"/>
        <v>0</v>
      </c>
      <c r="N26" s="26">
        <f t="shared" si="5"/>
        <v>0</v>
      </c>
      <c r="O26" s="23"/>
      <c r="P26" s="26">
        <f t="shared" si="1"/>
        <v>0</v>
      </c>
      <c r="Q26" s="26">
        <f t="shared" si="6"/>
        <v>0</v>
      </c>
      <c r="R26" s="23"/>
      <c r="S26" s="26">
        <f t="shared" si="7"/>
        <v>0</v>
      </c>
      <c r="T26" s="26">
        <f t="shared" si="8"/>
        <v>0</v>
      </c>
      <c r="U26" s="23"/>
      <c r="V26" s="280"/>
    </row>
    <row r="27" spans="1:22" ht="40.5" customHeight="1">
      <c r="A27" s="20" t="s">
        <v>43</v>
      </c>
      <c r="B27" s="21" t="s">
        <v>44</v>
      </c>
      <c r="C27" s="22" t="s">
        <v>10</v>
      </c>
      <c r="D27" s="250">
        <f t="shared" si="2"/>
        <v>20224.918</v>
      </c>
      <c r="E27" s="82">
        <v>20224.918</v>
      </c>
      <c r="F27" s="86">
        <v>0</v>
      </c>
      <c r="G27" s="82">
        <f t="shared" si="0"/>
        <v>16327</v>
      </c>
      <c r="H27" s="82">
        <v>16327</v>
      </c>
      <c r="I27" s="22"/>
      <c r="J27" s="99">
        <f t="shared" si="3"/>
        <v>16100</v>
      </c>
      <c r="K27" s="99">
        <v>16100</v>
      </c>
      <c r="L27" s="23"/>
      <c r="M27" s="26">
        <f t="shared" si="4"/>
        <v>-227</v>
      </c>
      <c r="N27" s="26">
        <f t="shared" si="5"/>
        <v>-227</v>
      </c>
      <c r="O27" s="23"/>
      <c r="P27" s="26">
        <f t="shared" si="1"/>
        <v>17066</v>
      </c>
      <c r="Q27" s="26">
        <f t="shared" si="6"/>
        <v>17066</v>
      </c>
      <c r="R27" s="23"/>
      <c r="S27" s="26">
        <f t="shared" si="7"/>
        <v>17919.3</v>
      </c>
      <c r="T27" s="26">
        <f t="shared" si="8"/>
        <v>17919.3</v>
      </c>
      <c r="U27" s="23"/>
      <c r="V27" s="280"/>
    </row>
    <row r="28" spans="1:22" ht="66.75" customHeight="1">
      <c r="A28" s="20" t="s">
        <v>45</v>
      </c>
      <c r="B28" s="21" t="s">
        <v>46</v>
      </c>
      <c r="C28" s="22" t="s">
        <v>10</v>
      </c>
      <c r="D28" s="250">
        <f t="shared" si="2"/>
        <v>1453</v>
      </c>
      <c r="E28" s="82">
        <v>1453</v>
      </c>
      <c r="F28" s="86">
        <v>0</v>
      </c>
      <c r="G28" s="82">
        <f t="shared" si="0"/>
        <v>1200</v>
      </c>
      <c r="H28" s="82">
        <v>1200</v>
      </c>
      <c r="I28" s="22"/>
      <c r="J28" s="99">
        <f t="shared" si="3"/>
        <v>1210</v>
      </c>
      <c r="K28" s="99">
        <v>1210</v>
      </c>
      <c r="L28" s="23"/>
      <c r="M28" s="26">
        <f t="shared" si="4"/>
        <v>10</v>
      </c>
      <c r="N28" s="26">
        <f t="shared" si="5"/>
        <v>10</v>
      </c>
      <c r="O28" s="23"/>
      <c r="P28" s="26">
        <f t="shared" si="1"/>
        <v>1282.6</v>
      </c>
      <c r="Q28" s="26">
        <f t="shared" si="6"/>
        <v>1282.6</v>
      </c>
      <c r="R28" s="23"/>
      <c r="S28" s="26">
        <f t="shared" si="7"/>
        <v>1346.73</v>
      </c>
      <c r="T28" s="26">
        <f t="shared" si="8"/>
        <v>1346.73</v>
      </c>
      <c r="U28" s="23"/>
      <c r="V28" s="280"/>
    </row>
    <row r="29" spans="1:22" ht="63">
      <c r="A29" s="20" t="s">
        <v>47</v>
      </c>
      <c r="B29" s="21" t="s">
        <v>48</v>
      </c>
      <c r="C29" s="22" t="s">
        <v>10</v>
      </c>
      <c r="D29" s="250">
        <f t="shared" si="2"/>
        <v>0</v>
      </c>
      <c r="E29" s="82">
        <v>0</v>
      </c>
      <c r="F29" s="86">
        <v>0</v>
      </c>
      <c r="G29" s="82">
        <f t="shared" si="0"/>
        <v>0</v>
      </c>
      <c r="H29" s="82">
        <v>0</v>
      </c>
      <c r="I29" s="22"/>
      <c r="J29" s="99">
        <f t="shared" si="3"/>
        <v>0</v>
      </c>
      <c r="K29" s="99">
        <f aca="true" t="shared" si="9" ref="K29:K40">H29*0.04+H29</f>
        <v>0</v>
      </c>
      <c r="L29" s="23"/>
      <c r="M29" s="26">
        <f t="shared" si="4"/>
        <v>0</v>
      </c>
      <c r="N29" s="26">
        <f t="shared" si="5"/>
        <v>0</v>
      </c>
      <c r="O29" s="23"/>
      <c r="P29" s="26">
        <f t="shared" si="1"/>
        <v>0</v>
      </c>
      <c r="Q29" s="26">
        <f t="shared" si="6"/>
        <v>0</v>
      </c>
      <c r="R29" s="23"/>
      <c r="S29" s="26">
        <f t="shared" si="7"/>
        <v>0</v>
      </c>
      <c r="T29" s="26">
        <f t="shared" si="8"/>
        <v>0</v>
      </c>
      <c r="U29" s="23"/>
      <c r="V29" s="280"/>
    </row>
    <row r="30" spans="1:22" ht="52.5">
      <c r="A30" s="20" t="s">
        <v>49</v>
      </c>
      <c r="B30" s="21" t="s">
        <v>50</v>
      </c>
      <c r="C30" s="22" t="s">
        <v>10</v>
      </c>
      <c r="D30" s="250">
        <f t="shared" si="2"/>
        <v>0</v>
      </c>
      <c r="E30" s="82">
        <v>0</v>
      </c>
      <c r="F30" s="86">
        <v>0</v>
      </c>
      <c r="G30" s="82">
        <f t="shared" si="0"/>
        <v>0</v>
      </c>
      <c r="H30" s="82">
        <v>0</v>
      </c>
      <c r="I30" s="22"/>
      <c r="J30" s="99">
        <f t="shared" si="3"/>
        <v>0</v>
      </c>
      <c r="K30" s="99">
        <f t="shared" si="9"/>
        <v>0</v>
      </c>
      <c r="L30" s="23"/>
      <c r="M30" s="26">
        <f t="shared" si="4"/>
        <v>0</v>
      </c>
      <c r="N30" s="26">
        <f t="shared" si="5"/>
        <v>0</v>
      </c>
      <c r="O30" s="23"/>
      <c r="P30" s="26">
        <f t="shared" si="1"/>
        <v>0</v>
      </c>
      <c r="Q30" s="26">
        <f t="shared" si="6"/>
        <v>0</v>
      </c>
      <c r="R30" s="23"/>
      <c r="S30" s="26">
        <f t="shared" si="7"/>
        <v>0</v>
      </c>
      <c r="T30" s="26">
        <f t="shared" si="8"/>
        <v>0</v>
      </c>
      <c r="U30" s="23"/>
      <c r="V30" s="280"/>
    </row>
    <row r="31" spans="1:22" ht="42">
      <c r="A31" s="20" t="s">
        <v>51</v>
      </c>
      <c r="B31" s="21" t="s">
        <v>52</v>
      </c>
      <c r="C31" s="22" t="s">
        <v>10</v>
      </c>
      <c r="D31" s="250">
        <f t="shared" si="2"/>
        <v>0</v>
      </c>
      <c r="E31" s="82">
        <v>0</v>
      </c>
      <c r="F31" s="86">
        <v>0</v>
      </c>
      <c r="G31" s="82">
        <f t="shared" si="0"/>
        <v>0</v>
      </c>
      <c r="H31" s="82">
        <v>0</v>
      </c>
      <c r="I31" s="22"/>
      <c r="J31" s="99">
        <f t="shared" si="3"/>
        <v>0</v>
      </c>
      <c r="K31" s="99">
        <f t="shared" si="9"/>
        <v>0</v>
      </c>
      <c r="L31" s="23"/>
      <c r="M31" s="26">
        <f t="shared" si="4"/>
        <v>0</v>
      </c>
      <c r="N31" s="26">
        <f t="shared" si="5"/>
        <v>0</v>
      </c>
      <c r="O31" s="23"/>
      <c r="P31" s="26">
        <f t="shared" si="1"/>
        <v>0</v>
      </c>
      <c r="Q31" s="26">
        <f t="shared" si="6"/>
        <v>0</v>
      </c>
      <c r="R31" s="23"/>
      <c r="S31" s="26">
        <f t="shared" si="7"/>
        <v>0</v>
      </c>
      <c r="T31" s="26">
        <f t="shared" si="8"/>
        <v>0</v>
      </c>
      <c r="U31" s="23"/>
      <c r="V31" s="280"/>
    </row>
    <row r="32" spans="1:22" ht="84">
      <c r="A32" s="20" t="s">
        <v>53</v>
      </c>
      <c r="B32" s="21" t="s">
        <v>54</v>
      </c>
      <c r="C32" s="22" t="s">
        <v>10</v>
      </c>
      <c r="D32" s="250">
        <f t="shared" si="2"/>
        <v>0</v>
      </c>
      <c r="E32" s="82">
        <v>0</v>
      </c>
      <c r="F32" s="86">
        <v>0</v>
      </c>
      <c r="G32" s="82">
        <f t="shared" si="0"/>
        <v>0</v>
      </c>
      <c r="H32" s="82">
        <v>0</v>
      </c>
      <c r="I32" s="22"/>
      <c r="J32" s="99">
        <f t="shared" si="3"/>
        <v>0</v>
      </c>
      <c r="K32" s="99">
        <f t="shared" si="9"/>
        <v>0</v>
      </c>
      <c r="L32" s="23"/>
      <c r="M32" s="26">
        <f t="shared" si="4"/>
        <v>0</v>
      </c>
      <c r="N32" s="26">
        <f t="shared" si="5"/>
        <v>0</v>
      </c>
      <c r="O32" s="23"/>
      <c r="P32" s="26">
        <f t="shared" si="1"/>
        <v>0</v>
      </c>
      <c r="Q32" s="26">
        <f t="shared" si="6"/>
        <v>0</v>
      </c>
      <c r="R32" s="23"/>
      <c r="S32" s="26">
        <f t="shared" si="7"/>
        <v>0</v>
      </c>
      <c r="T32" s="26">
        <f t="shared" si="8"/>
        <v>0</v>
      </c>
      <c r="U32" s="23"/>
      <c r="V32" s="280"/>
    </row>
    <row r="33" spans="1:22" ht="81" customHeight="1">
      <c r="A33" s="20" t="s">
        <v>55</v>
      </c>
      <c r="B33" s="21" t="s">
        <v>56</v>
      </c>
      <c r="C33" s="22" t="s">
        <v>10</v>
      </c>
      <c r="D33" s="250">
        <f t="shared" si="2"/>
        <v>0</v>
      </c>
      <c r="E33" s="82">
        <v>0</v>
      </c>
      <c r="F33" s="86">
        <v>0</v>
      </c>
      <c r="G33" s="82">
        <f t="shared" si="0"/>
        <v>0</v>
      </c>
      <c r="H33" s="82">
        <v>0</v>
      </c>
      <c r="I33" s="22"/>
      <c r="J33" s="99">
        <f t="shared" si="3"/>
        <v>0</v>
      </c>
      <c r="K33" s="99">
        <f t="shared" si="9"/>
        <v>0</v>
      </c>
      <c r="L33" s="23"/>
      <c r="M33" s="26">
        <f t="shared" si="4"/>
        <v>0</v>
      </c>
      <c r="N33" s="26">
        <f t="shared" si="5"/>
        <v>0</v>
      </c>
      <c r="O33" s="23"/>
      <c r="P33" s="26">
        <f t="shared" si="1"/>
        <v>0</v>
      </c>
      <c r="Q33" s="26">
        <f t="shared" si="6"/>
        <v>0</v>
      </c>
      <c r="R33" s="23"/>
      <c r="S33" s="26">
        <f t="shared" si="7"/>
        <v>0</v>
      </c>
      <c r="T33" s="26">
        <f t="shared" si="8"/>
        <v>0</v>
      </c>
      <c r="U33" s="23"/>
      <c r="V33" s="280"/>
    </row>
    <row r="34" spans="1:22" ht="47.25" customHeight="1">
      <c r="A34" s="20" t="s">
        <v>57</v>
      </c>
      <c r="B34" s="21" t="s">
        <v>58</v>
      </c>
      <c r="C34" s="22" t="s">
        <v>10</v>
      </c>
      <c r="D34" s="250">
        <f t="shared" si="2"/>
        <v>0</v>
      </c>
      <c r="E34" s="82">
        <v>0</v>
      </c>
      <c r="F34" s="82">
        <v>0</v>
      </c>
      <c r="G34" s="82">
        <f t="shared" si="0"/>
        <v>0</v>
      </c>
      <c r="H34" s="82">
        <v>0</v>
      </c>
      <c r="I34" s="22"/>
      <c r="J34" s="99">
        <f t="shared" si="3"/>
        <v>0</v>
      </c>
      <c r="K34" s="99">
        <f t="shared" si="9"/>
        <v>0</v>
      </c>
      <c r="L34" s="23"/>
      <c r="M34" s="26">
        <f t="shared" si="4"/>
        <v>0</v>
      </c>
      <c r="N34" s="26">
        <f t="shared" si="5"/>
        <v>0</v>
      </c>
      <c r="O34" s="23"/>
      <c r="P34" s="26">
        <f t="shared" si="1"/>
        <v>0</v>
      </c>
      <c r="Q34" s="26">
        <f t="shared" si="6"/>
        <v>0</v>
      </c>
      <c r="R34" s="23"/>
      <c r="S34" s="26">
        <f t="shared" si="7"/>
        <v>0</v>
      </c>
      <c r="T34" s="26">
        <f t="shared" si="8"/>
        <v>0</v>
      </c>
      <c r="U34" s="23"/>
      <c r="V34" s="280"/>
    </row>
    <row r="35" spans="1:22" ht="49.5" customHeight="1">
      <c r="A35" s="20" t="s">
        <v>59</v>
      </c>
      <c r="B35" s="21" t="s">
        <v>60</v>
      </c>
      <c r="C35" s="22" t="s">
        <v>10</v>
      </c>
      <c r="D35" s="250">
        <f t="shared" si="2"/>
        <v>0</v>
      </c>
      <c r="E35" s="82">
        <v>0</v>
      </c>
      <c r="F35" s="82">
        <v>0</v>
      </c>
      <c r="G35" s="82">
        <f t="shared" si="0"/>
        <v>0</v>
      </c>
      <c r="H35" s="82">
        <v>0</v>
      </c>
      <c r="I35" s="22"/>
      <c r="J35" s="99">
        <f t="shared" si="3"/>
        <v>0</v>
      </c>
      <c r="K35" s="99">
        <f t="shared" si="9"/>
        <v>0</v>
      </c>
      <c r="L35" s="23"/>
      <c r="M35" s="26">
        <f t="shared" si="4"/>
        <v>0</v>
      </c>
      <c r="N35" s="26">
        <f t="shared" si="5"/>
        <v>0</v>
      </c>
      <c r="O35" s="23"/>
      <c r="P35" s="26">
        <f t="shared" si="1"/>
        <v>0</v>
      </c>
      <c r="Q35" s="26">
        <f t="shared" si="6"/>
        <v>0</v>
      </c>
      <c r="R35" s="23"/>
      <c r="S35" s="26">
        <f t="shared" si="7"/>
        <v>0</v>
      </c>
      <c r="T35" s="26">
        <f t="shared" si="8"/>
        <v>0</v>
      </c>
      <c r="U35" s="23"/>
      <c r="V35" s="280"/>
    </row>
    <row r="36" spans="1:22" ht="37.5" customHeight="1">
      <c r="A36" s="20" t="s">
        <v>61</v>
      </c>
      <c r="B36" s="21" t="s">
        <v>62</v>
      </c>
      <c r="C36" s="22" t="s">
        <v>10</v>
      </c>
      <c r="D36" s="250">
        <f t="shared" si="2"/>
        <v>0</v>
      </c>
      <c r="E36" s="82">
        <v>0</v>
      </c>
      <c r="F36" s="82">
        <v>0</v>
      </c>
      <c r="G36" s="82">
        <f t="shared" si="0"/>
        <v>0</v>
      </c>
      <c r="H36" s="82">
        <v>0</v>
      </c>
      <c r="I36" s="22"/>
      <c r="J36" s="99">
        <f t="shared" si="3"/>
        <v>0</v>
      </c>
      <c r="K36" s="99">
        <f t="shared" si="9"/>
        <v>0</v>
      </c>
      <c r="L36" s="23"/>
      <c r="M36" s="26">
        <f t="shared" si="4"/>
        <v>0</v>
      </c>
      <c r="N36" s="26">
        <f t="shared" si="5"/>
        <v>0</v>
      </c>
      <c r="O36" s="23"/>
      <c r="P36" s="26">
        <f t="shared" si="1"/>
        <v>0</v>
      </c>
      <c r="Q36" s="26">
        <f t="shared" si="6"/>
        <v>0</v>
      </c>
      <c r="R36" s="23"/>
      <c r="S36" s="26">
        <f t="shared" si="7"/>
        <v>0</v>
      </c>
      <c r="T36" s="26">
        <f t="shared" si="8"/>
        <v>0</v>
      </c>
      <c r="U36" s="23"/>
      <c r="V36" s="280"/>
    </row>
    <row r="37" spans="1:22" ht="37.5" customHeight="1">
      <c r="A37" s="20" t="s">
        <v>63</v>
      </c>
      <c r="B37" s="21" t="s">
        <v>64</v>
      </c>
      <c r="C37" s="22" t="s">
        <v>10</v>
      </c>
      <c r="D37" s="250">
        <f t="shared" si="2"/>
        <v>0</v>
      </c>
      <c r="E37" s="82">
        <v>0</v>
      </c>
      <c r="F37" s="82">
        <v>0</v>
      </c>
      <c r="G37" s="82">
        <f t="shared" si="0"/>
        <v>0</v>
      </c>
      <c r="H37" s="82">
        <v>0</v>
      </c>
      <c r="I37" s="22"/>
      <c r="J37" s="99">
        <f t="shared" si="3"/>
        <v>0</v>
      </c>
      <c r="K37" s="99">
        <f t="shared" si="9"/>
        <v>0</v>
      </c>
      <c r="L37" s="23"/>
      <c r="M37" s="26">
        <f t="shared" si="4"/>
        <v>0</v>
      </c>
      <c r="N37" s="26">
        <f t="shared" si="5"/>
        <v>0</v>
      </c>
      <c r="O37" s="23"/>
      <c r="P37" s="26">
        <f t="shared" si="1"/>
        <v>0</v>
      </c>
      <c r="Q37" s="26">
        <f t="shared" si="6"/>
        <v>0</v>
      </c>
      <c r="R37" s="23"/>
      <c r="S37" s="26">
        <f t="shared" si="7"/>
        <v>0</v>
      </c>
      <c r="T37" s="26">
        <f t="shared" si="8"/>
        <v>0</v>
      </c>
      <c r="U37" s="23"/>
      <c r="V37" s="280"/>
    </row>
    <row r="38" spans="1:22" ht="21">
      <c r="A38" s="20" t="s">
        <v>65</v>
      </c>
      <c r="B38" s="21" t="s">
        <v>66</v>
      </c>
      <c r="C38" s="22" t="s">
        <v>10</v>
      </c>
      <c r="D38" s="250">
        <f t="shared" si="2"/>
        <v>0</v>
      </c>
      <c r="E38" s="82"/>
      <c r="F38" s="86"/>
      <c r="G38" s="82">
        <f t="shared" si="0"/>
        <v>0</v>
      </c>
      <c r="H38" s="82"/>
      <c r="I38" s="22"/>
      <c r="J38" s="99">
        <f t="shared" si="3"/>
        <v>0</v>
      </c>
      <c r="K38" s="99">
        <f t="shared" si="9"/>
        <v>0</v>
      </c>
      <c r="L38" s="23"/>
      <c r="M38" s="26">
        <f t="shared" si="4"/>
        <v>0</v>
      </c>
      <c r="N38" s="26">
        <f t="shared" si="5"/>
        <v>0</v>
      </c>
      <c r="O38" s="23"/>
      <c r="P38" s="26">
        <f t="shared" si="1"/>
        <v>0</v>
      </c>
      <c r="Q38" s="26">
        <f t="shared" si="6"/>
        <v>0</v>
      </c>
      <c r="R38" s="23"/>
      <c r="S38" s="26">
        <f t="shared" si="7"/>
        <v>0</v>
      </c>
      <c r="T38" s="26">
        <f t="shared" si="8"/>
        <v>0</v>
      </c>
      <c r="U38" s="23"/>
      <c r="V38" s="280"/>
    </row>
    <row r="39" spans="1:22" s="6" customFormat="1" ht="41.25" customHeight="1">
      <c r="A39" s="16" t="s">
        <v>67</v>
      </c>
      <c r="B39" s="17" t="s">
        <v>68</v>
      </c>
      <c r="C39" s="18" t="s">
        <v>69</v>
      </c>
      <c r="D39" s="250">
        <f t="shared" si="2"/>
        <v>17979.3</v>
      </c>
      <c r="E39" s="82">
        <v>17979.3</v>
      </c>
      <c r="F39" s="83">
        <v>0</v>
      </c>
      <c r="G39" s="82">
        <f t="shared" si="0"/>
        <v>15200</v>
      </c>
      <c r="H39" s="82">
        <v>15200</v>
      </c>
      <c r="I39" s="11"/>
      <c r="J39" s="99">
        <f t="shared" si="3"/>
        <v>15808</v>
      </c>
      <c r="K39" s="99">
        <f t="shared" si="9"/>
        <v>15808</v>
      </c>
      <c r="L39" s="26"/>
      <c r="M39" s="26">
        <f t="shared" si="4"/>
        <v>608</v>
      </c>
      <c r="N39" s="26">
        <f t="shared" si="5"/>
        <v>608</v>
      </c>
      <c r="O39" s="26"/>
      <c r="P39" s="26">
        <f t="shared" si="1"/>
        <v>16756.48</v>
      </c>
      <c r="Q39" s="26">
        <f t="shared" si="6"/>
        <v>16756.48</v>
      </c>
      <c r="R39" s="26"/>
      <c r="S39" s="26">
        <f t="shared" si="7"/>
        <v>17594.304</v>
      </c>
      <c r="T39" s="26">
        <f t="shared" si="8"/>
        <v>17594.304</v>
      </c>
      <c r="U39" s="26"/>
      <c r="V39" s="319" t="s">
        <v>628</v>
      </c>
    </row>
    <row r="40" spans="1:22" ht="18" customHeight="1">
      <c r="A40" s="20"/>
      <c r="B40" s="21" t="s">
        <v>5</v>
      </c>
      <c r="C40" s="22"/>
      <c r="D40" s="250">
        <f t="shared" si="2"/>
        <v>0</v>
      </c>
      <c r="E40" s="82"/>
      <c r="F40" s="83"/>
      <c r="G40" s="82">
        <f t="shared" si="0"/>
        <v>0</v>
      </c>
      <c r="H40" s="82"/>
      <c r="I40" s="22"/>
      <c r="J40" s="99">
        <f t="shared" si="3"/>
        <v>0</v>
      </c>
      <c r="K40" s="99">
        <f t="shared" si="9"/>
        <v>0</v>
      </c>
      <c r="L40" s="23"/>
      <c r="M40" s="26">
        <f t="shared" si="4"/>
        <v>0</v>
      </c>
      <c r="N40" s="26">
        <f t="shared" si="5"/>
        <v>0</v>
      </c>
      <c r="O40" s="23"/>
      <c r="P40" s="26">
        <f t="shared" si="1"/>
        <v>0</v>
      </c>
      <c r="Q40" s="26">
        <f t="shared" si="6"/>
        <v>0</v>
      </c>
      <c r="R40" s="23"/>
      <c r="S40" s="26">
        <f t="shared" si="7"/>
        <v>0</v>
      </c>
      <c r="T40" s="26">
        <f t="shared" si="8"/>
        <v>0</v>
      </c>
      <c r="U40" s="23"/>
      <c r="V40" s="319"/>
    </row>
    <row r="41" spans="1:22" s="6" customFormat="1" ht="81.75" customHeight="1">
      <c r="A41" s="10" t="s">
        <v>70</v>
      </c>
      <c r="B41" s="24" t="s">
        <v>71</v>
      </c>
      <c r="C41" s="11" t="s">
        <v>10</v>
      </c>
      <c r="D41" s="250">
        <f t="shared" si="2"/>
        <v>7223.5</v>
      </c>
      <c r="E41" s="82">
        <v>7223.5</v>
      </c>
      <c r="F41" s="83">
        <v>0</v>
      </c>
      <c r="G41" s="82">
        <f t="shared" si="0"/>
        <v>7000</v>
      </c>
      <c r="H41" s="82">
        <v>7000</v>
      </c>
      <c r="I41" s="11"/>
      <c r="J41" s="99">
        <f t="shared" si="3"/>
        <v>7008</v>
      </c>
      <c r="K41" s="99">
        <v>7008</v>
      </c>
      <c r="L41" s="26"/>
      <c r="M41" s="26">
        <f t="shared" si="4"/>
        <v>8</v>
      </c>
      <c r="N41" s="26">
        <f t="shared" si="5"/>
        <v>8</v>
      </c>
      <c r="O41" s="26"/>
      <c r="P41" s="26">
        <f t="shared" si="1"/>
        <v>7428.48</v>
      </c>
      <c r="Q41" s="26">
        <f t="shared" si="6"/>
        <v>7428.48</v>
      </c>
      <c r="R41" s="26"/>
      <c r="S41" s="26">
        <f t="shared" si="7"/>
        <v>7799.9039999999995</v>
      </c>
      <c r="T41" s="26">
        <f t="shared" si="8"/>
        <v>7799.9039999999995</v>
      </c>
      <c r="U41" s="26"/>
      <c r="V41" s="319"/>
    </row>
    <row r="42" spans="1:22" s="6" customFormat="1" ht="81.75" customHeight="1">
      <c r="A42" s="10" t="s">
        <v>72</v>
      </c>
      <c r="B42" s="24" t="s">
        <v>73</v>
      </c>
      <c r="C42" s="11" t="s">
        <v>10</v>
      </c>
      <c r="D42" s="250">
        <f t="shared" si="2"/>
        <v>10755.8</v>
      </c>
      <c r="E42" s="82">
        <v>10755.8</v>
      </c>
      <c r="F42" s="83">
        <v>0</v>
      </c>
      <c r="G42" s="82">
        <f t="shared" si="0"/>
        <v>8200</v>
      </c>
      <c r="H42" s="82">
        <v>8200</v>
      </c>
      <c r="I42" s="11"/>
      <c r="J42" s="99">
        <f t="shared" si="3"/>
        <v>8700</v>
      </c>
      <c r="K42" s="99">
        <v>8700</v>
      </c>
      <c r="L42" s="26"/>
      <c r="M42" s="26">
        <f t="shared" si="4"/>
        <v>500</v>
      </c>
      <c r="N42" s="26">
        <f t="shared" si="5"/>
        <v>500</v>
      </c>
      <c r="O42" s="26"/>
      <c r="P42" s="26">
        <f t="shared" si="1"/>
        <v>9222</v>
      </c>
      <c r="Q42" s="26">
        <f t="shared" si="6"/>
        <v>9222</v>
      </c>
      <c r="R42" s="26"/>
      <c r="S42" s="26">
        <f t="shared" si="7"/>
        <v>9683.1</v>
      </c>
      <c r="T42" s="26">
        <f t="shared" si="8"/>
        <v>9683.1</v>
      </c>
      <c r="U42" s="26"/>
      <c r="V42" s="319"/>
    </row>
    <row r="43" spans="1:22" s="238" customFormat="1" ht="53.25" customHeight="1">
      <c r="A43" s="234" t="s">
        <v>74</v>
      </c>
      <c r="B43" s="235" t="s">
        <v>75</v>
      </c>
      <c r="C43" s="236" t="s">
        <v>76</v>
      </c>
      <c r="D43" s="250">
        <f t="shared" si="2"/>
        <v>4782667.002</v>
      </c>
      <c r="E43" s="281">
        <v>2686196.076</v>
      </c>
      <c r="F43" s="237">
        <v>2096470.926</v>
      </c>
      <c r="G43" s="82">
        <f t="shared" si="0"/>
        <v>3227259.5</v>
      </c>
      <c r="H43" s="277">
        <v>3227259.5</v>
      </c>
      <c r="I43" s="282"/>
      <c r="J43" s="99">
        <f t="shared" si="3"/>
        <v>3691500.9</v>
      </c>
      <c r="K43" s="95">
        <v>3691500.9</v>
      </c>
      <c r="L43" s="283"/>
      <c r="M43" s="283">
        <f t="shared" si="4"/>
        <v>464241.3999999999</v>
      </c>
      <c r="N43" s="283">
        <f t="shared" si="5"/>
        <v>464241.3999999999</v>
      </c>
      <c r="O43" s="283"/>
      <c r="P43" s="26">
        <f t="shared" si="1"/>
        <v>3912990.954</v>
      </c>
      <c r="Q43" s="283">
        <f t="shared" si="6"/>
        <v>3912990.954</v>
      </c>
      <c r="R43" s="283"/>
      <c r="S43" s="283">
        <f t="shared" si="7"/>
        <v>4108640.5017</v>
      </c>
      <c r="T43" s="283">
        <f t="shared" si="8"/>
        <v>4108640.5017</v>
      </c>
      <c r="U43" s="283"/>
      <c r="V43" s="321" t="s">
        <v>722</v>
      </c>
    </row>
    <row r="44" spans="1:22" ht="12.75" customHeight="1">
      <c r="A44" s="20"/>
      <c r="B44" s="21" t="s">
        <v>5</v>
      </c>
      <c r="C44" s="22"/>
      <c r="D44" s="250">
        <f t="shared" si="2"/>
        <v>0</v>
      </c>
      <c r="E44" s="82"/>
      <c r="F44" s="83"/>
      <c r="G44" s="82">
        <f t="shared" si="0"/>
        <v>0</v>
      </c>
      <c r="H44" s="82"/>
      <c r="I44" s="22"/>
      <c r="J44" s="99">
        <f t="shared" si="3"/>
        <v>0</v>
      </c>
      <c r="K44" s="99">
        <f aca="true" t="shared" si="10" ref="K44:K50">H44*0.04+H44</f>
        <v>0</v>
      </c>
      <c r="L44" s="23"/>
      <c r="M44" s="26">
        <f t="shared" si="4"/>
        <v>0</v>
      </c>
      <c r="N44" s="26">
        <f t="shared" si="5"/>
        <v>0</v>
      </c>
      <c r="O44" s="23"/>
      <c r="P44" s="26">
        <f t="shared" si="1"/>
        <v>0</v>
      </c>
      <c r="Q44" s="26">
        <f t="shared" si="6"/>
        <v>0</v>
      </c>
      <c r="R44" s="23"/>
      <c r="S44" s="26">
        <f t="shared" si="7"/>
        <v>0</v>
      </c>
      <c r="T44" s="26">
        <f t="shared" si="8"/>
        <v>0</v>
      </c>
      <c r="U44" s="23"/>
      <c r="V44" s="322"/>
    </row>
    <row r="45" spans="1:22" s="6" customFormat="1" ht="35.25" customHeight="1">
      <c r="A45" s="16" t="s">
        <v>77</v>
      </c>
      <c r="B45" s="17" t="s">
        <v>78</v>
      </c>
      <c r="C45" s="18" t="s">
        <v>79</v>
      </c>
      <c r="D45" s="250">
        <f t="shared" si="2"/>
        <v>0</v>
      </c>
      <c r="E45" s="82"/>
      <c r="F45" s="86"/>
      <c r="G45" s="82">
        <f t="shared" si="0"/>
        <v>0</v>
      </c>
      <c r="H45" s="82"/>
      <c r="I45" s="11"/>
      <c r="J45" s="99">
        <f t="shared" si="3"/>
        <v>0</v>
      </c>
      <c r="K45" s="99">
        <f t="shared" si="10"/>
        <v>0</v>
      </c>
      <c r="L45" s="26"/>
      <c r="M45" s="26">
        <f t="shared" si="4"/>
        <v>0</v>
      </c>
      <c r="N45" s="26">
        <f t="shared" si="5"/>
        <v>0</v>
      </c>
      <c r="O45" s="26"/>
      <c r="P45" s="26">
        <f t="shared" si="1"/>
        <v>0</v>
      </c>
      <c r="Q45" s="26">
        <f t="shared" si="6"/>
        <v>0</v>
      </c>
      <c r="R45" s="26"/>
      <c r="S45" s="26">
        <f t="shared" si="7"/>
        <v>0</v>
      </c>
      <c r="T45" s="26">
        <f t="shared" si="8"/>
        <v>0</v>
      </c>
      <c r="U45" s="26"/>
      <c r="V45" s="322"/>
    </row>
    <row r="46" spans="1:22" ht="21" customHeight="1">
      <c r="A46" s="20"/>
      <c r="B46" s="21" t="s">
        <v>5</v>
      </c>
      <c r="C46" s="22"/>
      <c r="D46" s="250">
        <f t="shared" si="2"/>
        <v>0</v>
      </c>
      <c r="E46" s="82"/>
      <c r="F46" s="86"/>
      <c r="G46" s="82">
        <f t="shared" si="0"/>
        <v>0</v>
      </c>
      <c r="H46" s="82"/>
      <c r="I46" s="22"/>
      <c r="J46" s="99">
        <f t="shared" si="3"/>
        <v>0</v>
      </c>
      <c r="K46" s="99">
        <f t="shared" si="10"/>
        <v>0</v>
      </c>
      <c r="L46" s="23"/>
      <c r="M46" s="26">
        <f t="shared" si="4"/>
        <v>0</v>
      </c>
      <c r="N46" s="26">
        <f t="shared" si="5"/>
        <v>0</v>
      </c>
      <c r="O46" s="23"/>
      <c r="P46" s="26">
        <f t="shared" si="1"/>
        <v>0</v>
      </c>
      <c r="Q46" s="26">
        <f t="shared" si="6"/>
        <v>0</v>
      </c>
      <c r="R46" s="23"/>
      <c r="S46" s="26">
        <f t="shared" si="7"/>
        <v>0</v>
      </c>
      <c r="T46" s="26">
        <f t="shared" si="8"/>
        <v>0</v>
      </c>
      <c r="U46" s="23"/>
      <c r="V46" s="322"/>
    </row>
    <row r="47" spans="1:22" s="6" customFormat="1" ht="57" customHeight="1">
      <c r="A47" s="10" t="s">
        <v>80</v>
      </c>
      <c r="B47" s="24" t="s">
        <v>81</v>
      </c>
      <c r="C47" s="11"/>
      <c r="D47" s="250">
        <f t="shared" si="2"/>
        <v>0</v>
      </c>
      <c r="E47" s="82"/>
      <c r="F47" s="86"/>
      <c r="G47" s="82">
        <f t="shared" si="0"/>
        <v>0</v>
      </c>
      <c r="H47" s="82"/>
      <c r="I47" s="11"/>
      <c r="J47" s="99">
        <f t="shared" si="3"/>
        <v>0</v>
      </c>
      <c r="K47" s="99">
        <f t="shared" si="10"/>
        <v>0</v>
      </c>
      <c r="L47" s="26"/>
      <c r="M47" s="26">
        <f t="shared" si="4"/>
        <v>0</v>
      </c>
      <c r="N47" s="26">
        <f t="shared" si="5"/>
        <v>0</v>
      </c>
      <c r="O47" s="26"/>
      <c r="P47" s="26">
        <f t="shared" si="1"/>
        <v>0</v>
      </c>
      <c r="Q47" s="26">
        <f t="shared" si="6"/>
        <v>0</v>
      </c>
      <c r="R47" s="26"/>
      <c r="S47" s="26">
        <f t="shared" si="7"/>
        <v>0</v>
      </c>
      <c r="T47" s="26">
        <f t="shared" si="8"/>
        <v>0</v>
      </c>
      <c r="U47" s="26"/>
      <c r="V47" s="322"/>
    </row>
    <row r="48" spans="1:22" s="6" customFormat="1" ht="45.75" customHeight="1">
      <c r="A48" s="16" t="s">
        <v>82</v>
      </c>
      <c r="B48" s="17" t="s">
        <v>83</v>
      </c>
      <c r="C48" s="18" t="s">
        <v>84</v>
      </c>
      <c r="D48" s="250">
        <f t="shared" si="2"/>
        <v>0</v>
      </c>
      <c r="E48" s="82"/>
      <c r="F48" s="86"/>
      <c r="G48" s="82">
        <f t="shared" si="0"/>
        <v>0</v>
      </c>
      <c r="H48" s="82"/>
      <c r="I48" s="11"/>
      <c r="J48" s="99">
        <f t="shared" si="3"/>
        <v>0</v>
      </c>
      <c r="K48" s="99">
        <f t="shared" si="10"/>
        <v>0</v>
      </c>
      <c r="L48" s="26"/>
      <c r="M48" s="26">
        <f t="shared" si="4"/>
        <v>0</v>
      </c>
      <c r="N48" s="26">
        <f t="shared" si="5"/>
        <v>0</v>
      </c>
      <c r="O48" s="26"/>
      <c r="P48" s="26">
        <f t="shared" si="1"/>
        <v>0</v>
      </c>
      <c r="Q48" s="26">
        <f t="shared" si="6"/>
        <v>0</v>
      </c>
      <c r="R48" s="26"/>
      <c r="S48" s="26">
        <f t="shared" si="7"/>
        <v>0</v>
      </c>
      <c r="T48" s="26">
        <f t="shared" si="8"/>
        <v>0</v>
      </c>
      <c r="U48" s="26"/>
      <c r="V48" s="322"/>
    </row>
    <row r="49" spans="1:22" ht="12.75" customHeight="1">
      <c r="A49" s="20"/>
      <c r="B49" s="21" t="s">
        <v>5</v>
      </c>
      <c r="C49" s="22"/>
      <c r="D49" s="250">
        <f t="shared" si="2"/>
        <v>0</v>
      </c>
      <c r="E49" s="82"/>
      <c r="F49" s="86"/>
      <c r="G49" s="82">
        <f t="shared" si="0"/>
        <v>0</v>
      </c>
      <c r="H49" s="82"/>
      <c r="I49" s="22"/>
      <c r="J49" s="99">
        <f t="shared" si="3"/>
        <v>0</v>
      </c>
      <c r="K49" s="99">
        <f t="shared" si="10"/>
        <v>0</v>
      </c>
      <c r="L49" s="23"/>
      <c r="M49" s="26">
        <f t="shared" si="4"/>
        <v>0</v>
      </c>
      <c r="N49" s="26">
        <f t="shared" si="5"/>
        <v>0</v>
      </c>
      <c r="O49" s="23"/>
      <c r="P49" s="26">
        <f t="shared" si="1"/>
        <v>0</v>
      </c>
      <c r="Q49" s="26">
        <f t="shared" si="6"/>
        <v>0</v>
      </c>
      <c r="R49" s="23"/>
      <c r="S49" s="26">
        <f t="shared" si="7"/>
        <v>0</v>
      </c>
      <c r="T49" s="26">
        <f t="shared" si="8"/>
        <v>0</v>
      </c>
      <c r="U49" s="23"/>
      <c r="V49" s="322"/>
    </row>
    <row r="50" spans="1:22" s="6" customFormat="1" ht="46.5" customHeight="1">
      <c r="A50" s="10" t="s">
        <v>85</v>
      </c>
      <c r="B50" s="24" t="s">
        <v>86</v>
      </c>
      <c r="C50" s="11" t="s">
        <v>10</v>
      </c>
      <c r="D50" s="250">
        <f t="shared" si="2"/>
        <v>0</v>
      </c>
      <c r="E50" s="82"/>
      <c r="F50" s="86"/>
      <c r="G50" s="82">
        <f t="shared" si="0"/>
        <v>0</v>
      </c>
      <c r="H50" s="82"/>
      <c r="I50" s="11"/>
      <c r="J50" s="99">
        <f t="shared" si="3"/>
        <v>0</v>
      </c>
      <c r="K50" s="99">
        <f t="shared" si="10"/>
        <v>0</v>
      </c>
      <c r="L50" s="26"/>
      <c r="M50" s="26">
        <f t="shared" si="4"/>
        <v>0</v>
      </c>
      <c r="N50" s="26">
        <f t="shared" si="5"/>
        <v>0</v>
      </c>
      <c r="O50" s="26"/>
      <c r="P50" s="26">
        <f t="shared" si="1"/>
        <v>0</v>
      </c>
      <c r="Q50" s="26">
        <f t="shared" si="6"/>
        <v>0</v>
      </c>
      <c r="R50" s="26"/>
      <c r="S50" s="26">
        <f t="shared" si="7"/>
        <v>0</v>
      </c>
      <c r="T50" s="26">
        <f t="shared" si="8"/>
        <v>0</v>
      </c>
      <c r="U50" s="26"/>
      <c r="V50" s="322"/>
    </row>
    <row r="51" spans="1:22" s="6" customFormat="1" ht="66.75" customHeight="1">
      <c r="A51" s="16" t="s">
        <v>87</v>
      </c>
      <c r="B51" s="17" t="s">
        <v>88</v>
      </c>
      <c r="C51" s="18" t="s">
        <v>89</v>
      </c>
      <c r="D51" s="250">
        <f t="shared" si="2"/>
        <v>2686196.076</v>
      </c>
      <c r="E51" s="250">
        <v>2686196.076</v>
      </c>
      <c r="F51" s="83">
        <v>0</v>
      </c>
      <c r="G51" s="82">
        <f t="shared" si="0"/>
        <v>3227259.5</v>
      </c>
      <c r="H51" s="82">
        <v>3227259.5</v>
      </c>
      <c r="I51" s="11"/>
      <c r="J51" s="99">
        <f t="shared" si="3"/>
        <v>3695126.444</v>
      </c>
      <c r="K51" s="99">
        <f>K53+K54</f>
        <v>3695126.444</v>
      </c>
      <c r="L51" s="26"/>
      <c r="M51" s="26">
        <f t="shared" si="4"/>
        <v>467866.94400000013</v>
      </c>
      <c r="N51" s="26">
        <f t="shared" si="5"/>
        <v>467866.94400000013</v>
      </c>
      <c r="O51" s="26"/>
      <c r="P51" s="26">
        <f t="shared" si="1"/>
        <v>3916834.03064</v>
      </c>
      <c r="Q51" s="26">
        <f t="shared" si="6"/>
        <v>3916834.03064</v>
      </c>
      <c r="R51" s="26"/>
      <c r="S51" s="26">
        <f t="shared" si="7"/>
        <v>4112675.732172</v>
      </c>
      <c r="T51" s="26">
        <f t="shared" si="8"/>
        <v>4112675.732172</v>
      </c>
      <c r="U51" s="26"/>
      <c r="V51" s="322"/>
    </row>
    <row r="52" spans="1:22" ht="12.75" customHeight="1">
      <c r="A52" s="20"/>
      <c r="B52" s="21" t="s">
        <v>5</v>
      </c>
      <c r="C52" s="22"/>
      <c r="D52" s="250">
        <f t="shared" si="2"/>
        <v>0</v>
      </c>
      <c r="E52" s="82"/>
      <c r="F52" s="83"/>
      <c r="G52" s="82">
        <f t="shared" si="0"/>
        <v>0</v>
      </c>
      <c r="H52" s="82"/>
      <c r="I52" s="22"/>
      <c r="J52" s="99">
        <f t="shared" si="3"/>
        <v>0</v>
      </c>
      <c r="K52" s="99">
        <f>H52*0.04+H52</f>
        <v>0</v>
      </c>
      <c r="L52" s="23"/>
      <c r="M52" s="26">
        <f t="shared" si="4"/>
        <v>0</v>
      </c>
      <c r="N52" s="26">
        <f t="shared" si="5"/>
        <v>0</v>
      </c>
      <c r="O52" s="23"/>
      <c r="P52" s="26">
        <f t="shared" si="1"/>
        <v>0</v>
      </c>
      <c r="Q52" s="26">
        <f t="shared" si="6"/>
        <v>0</v>
      </c>
      <c r="R52" s="23"/>
      <c r="S52" s="26">
        <f t="shared" si="7"/>
        <v>0</v>
      </c>
      <c r="T52" s="26">
        <f t="shared" si="8"/>
        <v>0</v>
      </c>
      <c r="U52" s="23"/>
      <c r="V52" s="322"/>
    </row>
    <row r="53" spans="1:22" s="243" customFormat="1" ht="41.25" customHeight="1">
      <c r="A53" s="239" t="s">
        <v>90</v>
      </c>
      <c r="B53" s="240" t="s">
        <v>91</v>
      </c>
      <c r="C53" s="98" t="s">
        <v>10</v>
      </c>
      <c r="D53" s="250">
        <f t="shared" si="2"/>
        <v>2680869.1</v>
      </c>
      <c r="E53" s="241">
        <v>2680869.1</v>
      </c>
      <c r="F53" s="242">
        <v>0</v>
      </c>
      <c r="G53" s="82">
        <f t="shared" si="0"/>
        <v>3223773.4</v>
      </c>
      <c r="H53" s="241">
        <v>3223773.4</v>
      </c>
      <c r="I53" s="98"/>
      <c r="J53" s="99">
        <f t="shared" si="3"/>
        <v>3691500.9</v>
      </c>
      <c r="K53" s="99">
        <v>3691500.9</v>
      </c>
      <c r="L53" s="90"/>
      <c r="M53" s="99">
        <f t="shared" si="4"/>
        <v>467727.5</v>
      </c>
      <c r="N53" s="99">
        <f t="shared" si="5"/>
        <v>467727.5</v>
      </c>
      <c r="O53" s="90"/>
      <c r="P53" s="26">
        <f t="shared" si="1"/>
        <v>3912990.954</v>
      </c>
      <c r="Q53" s="99">
        <f t="shared" si="6"/>
        <v>3912990.954</v>
      </c>
      <c r="R53" s="90"/>
      <c r="S53" s="99">
        <f t="shared" si="7"/>
        <v>4108640.5017</v>
      </c>
      <c r="T53" s="99">
        <f t="shared" si="8"/>
        <v>4108640.5017</v>
      </c>
      <c r="U53" s="90"/>
      <c r="V53" s="322"/>
    </row>
    <row r="54" spans="1:22" ht="28.5" customHeight="1">
      <c r="A54" s="20" t="s">
        <v>92</v>
      </c>
      <c r="B54" s="21" t="s">
        <v>93</v>
      </c>
      <c r="C54" s="22" t="s">
        <v>10</v>
      </c>
      <c r="D54" s="250">
        <f t="shared" si="2"/>
        <v>3486.1</v>
      </c>
      <c r="E54" s="82">
        <v>3486.1</v>
      </c>
      <c r="F54" s="83">
        <v>0</v>
      </c>
      <c r="G54" s="82">
        <f t="shared" si="0"/>
        <v>3486.1</v>
      </c>
      <c r="H54" s="82">
        <v>3486.1</v>
      </c>
      <c r="I54" s="22"/>
      <c r="J54" s="99">
        <f t="shared" si="3"/>
        <v>3625.544</v>
      </c>
      <c r="K54" s="99">
        <f>H54*0.04+H54</f>
        <v>3625.544</v>
      </c>
      <c r="L54" s="23"/>
      <c r="M54" s="26">
        <f t="shared" si="4"/>
        <v>139.44399999999996</v>
      </c>
      <c r="N54" s="26">
        <f t="shared" si="5"/>
        <v>139.44399999999996</v>
      </c>
      <c r="O54" s="23"/>
      <c r="P54" s="26">
        <f t="shared" si="1"/>
        <v>3843.0766399999998</v>
      </c>
      <c r="Q54" s="26">
        <f t="shared" si="6"/>
        <v>3843.0766399999998</v>
      </c>
      <c r="R54" s="23"/>
      <c r="S54" s="26">
        <f t="shared" si="7"/>
        <v>4035.2304719999997</v>
      </c>
      <c r="T54" s="26">
        <f t="shared" si="8"/>
        <v>4035.2304719999997</v>
      </c>
      <c r="U54" s="23"/>
      <c r="V54" s="323"/>
    </row>
    <row r="55" spans="1:22" s="6" customFormat="1" ht="52.5" customHeight="1">
      <c r="A55" s="16" t="s">
        <v>94</v>
      </c>
      <c r="B55" s="17" t="s">
        <v>95</v>
      </c>
      <c r="C55" s="18" t="s">
        <v>96</v>
      </c>
      <c r="D55" s="250">
        <f t="shared" si="2"/>
        <v>2096470.926</v>
      </c>
      <c r="E55" s="82">
        <v>0</v>
      </c>
      <c r="F55" s="250">
        <v>2096470.926</v>
      </c>
      <c r="G55" s="82">
        <f t="shared" si="0"/>
        <v>0</v>
      </c>
      <c r="H55" s="82"/>
      <c r="I55" s="11"/>
      <c r="J55" s="99">
        <f t="shared" si="3"/>
        <v>0</v>
      </c>
      <c r="K55" s="99">
        <f>H55*0.04+H55</f>
        <v>0</v>
      </c>
      <c r="L55" s="26"/>
      <c r="M55" s="26">
        <f t="shared" si="4"/>
        <v>0</v>
      </c>
      <c r="N55" s="26">
        <f t="shared" si="5"/>
        <v>0</v>
      </c>
      <c r="O55" s="26"/>
      <c r="P55" s="26">
        <f t="shared" si="1"/>
        <v>0</v>
      </c>
      <c r="Q55" s="26">
        <f t="shared" si="6"/>
        <v>0</v>
      </c>
      <c r="R55" s="26"/>
      <c r="S55" s="26">
        <f t="shared" si="7"/>
        <v>0</v>
      </c>
      <c r="T55" s="26">
        <f t="shared" si="8"/>
        <v>0</v>
      </c>
      <c r="U55" s="26"/>
      <c r="V55" s="319"/>
    </row>
    <row r="56" spans="1:22" ht="12.75" customHeight="1">
      <c r="A56" s="20"/>
      <c r="B56" s="21" t="s">
        <v>5</v>
      </c>
      <c r="C56" s="22"/>
      <c r="D56" s="250">
        <f t="shared" si="2"/>
        <v>0</v>
      </c>
      <c r="E56" s="82"/>
      <c r="F56" s="82"/>
      <c r="G56" s="82">
        <f t="shared" si="0"/>
        <v>0</v>
      </c>
      <c r="H56" s="82"/>
      <c r="I56" s="22"/>
      <c r="J56" s="99">
        <f t="shared" si="3"/>
        <v>0</v>
      </c>
      <c r="K56" s="99">
        <f>H56*0.04+H56</f>
        <v>0</v>
      </c>
      <c r="L56" s="23"/>
      <c r="M56" s="26">
        <f t="shared" si="4"/>
        <v>0</v>
      </c>
      <c r="N56" s="26">
        <f t="shared" si="5"/>
        <v>0</v>
      </c>
      <c r="O56" s="23"/>
      <c r="P56" s="26">
        <f t="shared" si="1"/>
        <v>0</v>
      </c>
      <c r="Q56" s="26">
        <f t="shared" si="6"/>
        <v>0</v>
      </c>
      <c r="R56" s="23"/>
      <c r="S56" s="26">
        <f t="shared" si="7"/>
        <v>0</v>
      </c>
      <c r="T56" s="26">
        <f t="shared" si="8"/>
        <v>0</v>
      </c>
      <c r="U56" s="23"/>
      <c r="V56" s="320"/>
    </row>
    <row r="57" spans="1:22" ht="78.75" customHeight="1">
      <c r="A57" s="20" t="s">
        <v>97</v>
      </c>
      <c r="B57" s="21" t="s">
        <v>98</v>
      </c>
      <c r="C57" s="22" t="s">
        <v>10</v>
      </c>
      <c r="D57" s="250">
        <f t="shared" si="2"/>
        <v>2096470.9</v>
      </c>
      <c r="E57" s="82">
        <v>0</v>
      </c>
      <c r="F57" s="82">
        <v>2096470.9</v>
      </c>
      <c r="G57" s="82">
        <f t="shared" si="0"/>
        <v>0</v>
      </c>
      <c r="H57" s="82"/>
      <c r="I57" s="22"/>
      <c r="J57" s="99">
        <f t="shared" si="3"/>
        <v>0</v>
      </c>
      <c r="K57" s="99">
        <f>H57*0.04+H57</f>
        <v>0</v>
      </c>
      <c r="L57" s="23"/>
      <c r="M57" s="26">
        <f t="shared" si="4"/>
        <v>0</v>
      </c>
      <c r="N57" s="26">
        <f t="shared" si="5"/>
        <v>0</v>
      </c>
      <c r="O57" s="23"/>
      <c r="P57" s="26">
        <f t="shared" si="1"/>
        <v>0</v>
      </c>
      <c r="Q57" s="26">
        <f t="shared" si="6"/>
        <v>0</v>
      </c>
      <c r="R57" s="23"/>
      <c r="S57" s="26">
        <f t="shared" si="7"/>
        <v>0</v>
      </c>
      <c r="T57" s="26">
        <f t="shared" si="8"/>
        <v>0</v>
      </c>
      <c r="U57" s="23"/>
      <c r="V57" s="320"/>
    </row>
    <row r="58" spans="1:22" s="6" customFormat="1" ht="158.25" customHeight="1">
      <c r="A58" s="16" t="s">
        <v>99</v>
      </c>
      <c r="B58" s="17" t="s">
        <v>100</v>
      </c>
      <c r="C58" s="18" t="s">
        <v>101</v>
      </c>
      <c r="D58" s="250">
        <f t="shared" si="2"/>
        <v>834457.1000000001</v>
      </c>
      <c r="E58" s="82">
        <v>338682.7</v>
      </c>
      <c r="F58" s="82">
        <v>495774.4</v>
      </c>
      <c r="G58" s="82">
        <f t="shared" si="0"/>
        <v>234446.9</v>
      </c>
      <c r="H58" s="82">
        <v>234446.9</v>
      </c>
      <c r="I58" s="11"/>
      <c r="J58" s="99">
        <f t="shared" si="3"/>
        <v>262304.12</v>
      </c>
      <c r="K58" s="99">
        <f>K63+K68+K71+K91</f>
        <v>262304.12</v>
      </c>
      <c r="L58" s="26"/>
      <c r="M58" s="26">
        <f t="shared" si="4"/>
        <v>27857.22</v>
      </c>
      <c r="N58" s="26">
        <f t="shared" si="5"/>
        <v>27857.22</v>
      </c>
      <c r="O58" s="26"/>
      <c r="P58" s="26">
        <f t="shared" si="1"/>
        <v>278042.3672</v>
      </c>
      <c r="Q58" s="26">
        <f t="shared" si="6"/>
        <v>278042.3672</v>
      </c>
      <c r="R58" s="26"/>
      <c r="S58" s="26">
        <f t="shared" si="7"/>
        <v>291944.48556</v>
      </c>
      <c r="T58" s="26">
        <f t="shared" si="8"/>
        <v>291944.48556</v>
      </c>
      <c r="U58" s="26"/>
      <c r="V58" s="76" t="s">
        <v>629</v>
      </c>
    </row>
    <row r="59" spans="1:22" ht="12.75" customHeight="1">
      <c r="A59" s="20"/>
      <c r="B59" s="21" t="s">
        <v>5</v>
      </c>
      <c r="C59" s="22"/>
      <c r="D59" s="250">
        <f t="shared" si="2"/>
        <v>0</v>
      </c>
      <c r="E59" s="82"/>
      <c r="F59" s="82"/>
      <c r="G59" s="82">
        <f t="shared" si="0"/>
        <v>0</v>
      </c>
      <c r="H59" s="82"/>
      <c r="I59" s="22"/>
      <c r="J59" s="99">
        <f t="shared" si="3"/>
        <v>0</v>
      </c>
      <c r="K59" s="99">
        <f>H59*0.04+H59</f>
        <v>0</v>
      </c>
      <c r="L59" s="23"/>
      <c r="M59" s="26">
        <f t="shared" si="4"/>
        <v>0</v>
      </c>
      <c r="N59" s="26">
        <f t="shared" si="5"/>
        <v>0</v>
      </c>
      <c r="O59" s="23"/>
      <c r="P59" s="26">
        <f t="shared" si="1"/>
        <v>0</v>
      </c>
      <c r="Q59" s="26">
        <f t="shared" si="6"/>
        <v>0</v>
      </c>
      <c r="R59" s="23"/>
      <c r="S59" s="26">
        <f t="shared" si="7"/>
        <v>0</v>
      </c>
      <c r="T59" s="26">
        <f t="shared" si="8"/>
        <v>0</v>
      </c>
      <c r="U59" s="23"/>
      <c r="V59" s="280"/>
    </row>
    <row r="60" spans="1:22" s="6" customFormat="1" ht="44.25" customHeight="1">
      <c r="A60" s="16" t="s">
        <v>102</v>
      </c>
      <c r="B60" s="17" t="s">
        <v>103</v>
      </c>
      <c r="C60" s="18" t="s">
        <v>104</v>
      </c>
      <c r="D60" s="250">
        <f t="shared" si="2"/>
        <v>0</v>
      </c>
      <c r="E60" s="82"/>
      <c r="F60" s="82"/>
      <c r="G60" s="82">
        <f t="shared" si="0"/>
        <v>0</v>
      </c>
      <c r="H60" s="82"/>
      <c r="I60" s="11"/>
      <c r="J60" s="99">
        <f t="shared" si="3"/>
        <v>0</v>
      </c>
      <c r="K60" s="99">
        <f>H60*0.04+H60</f>
        <v>0</v>
      </c>
      <c r="L60" s="26"/>
      <c r="M60" s="26">
        <f t="shared" si="4"/>
        <v>0</v>
      </c>
      <c r="N60" s="26">
        <f t="shared" si="5"/>
        <v>0</v>
      </c>
      <c r="O60" s="26"/>
      <c r="P60" s="26">
        <f t="shared" si="1"/>
        <v>0</v>
      </c>
      <c r="Q60" s="26">
        <f t="shared" si="6"/>
        <v>0</v>
      </c>
      <c r="R60" s="26"/>
      <c r="S60" s="26">
        <f t="shared" si="7"/>
        <v>0</v>
      </c>
      <c r="T60" s="26">
        <f t="shared" si="8"/>
        <v>0</v>
      </c>
      <c r="U60" s="26"/>
      <c r="V60" s="279"/>
    </row>
    <row r="61" spans="1:22" ht="18" customHeight="1">
      <c r="A61" s="20"/>
      <c r="B61" s="21" t="s">
        <v>5</v>
      </c>
      <c r="C61" s="22"/>
      <c r="D61" s="250">
        <f t="shared" si="2"/>
        <v>0</v>
      </c>
      <c r="E61" s="82"/>
      <c r="F61" s="82"/>
      <c r="G61" s="82">
        <f t="shared" si="0"/>
        <v>0</v>
      </c>
      <c r="H61" s="82"/>
      <c r="I61" s="22"/>
      <c r="J61" s="99">
        <f t="shared" si="3"/>
        <v>0</v>
      </c>
      <c r="K61" s="99">
        <f>H61*0.04+H61</f>
        <v>0</v>
      </c>
      <c r="L61" s="23"/>
      <c r="M61" s="26">
        <f t="shared" si="4"/>
        <v>0</v>
      </c>
      <c r="N61" s="26">
        <f t="shared" si="5"/>
        <v>0</v>
      </c>
      <c r="O61" s="23"/>
      <c r="P61" s="26">
        <f t="shared" si="1"/>
        <v>0</v>
      </c>
      <c r="Q61" s="26">
        <f t="shared" si="6"/>
        <v>0</v>
      </c>
      <c r="R61" s="23"/>
      <c r="S61" s="26">
        <f t="shared" si="7"/>
        <v>0</v>
      </c>
      <c r="T61" s="26">
        <f t="shared" si="8"/>
        <v>0</v>
      </c>
      <c r="U61" s="23"/>
      <c r="V61" s="280"/>
    </row>
    <row r="62" spans="1:22" ht="39" customHeight="1">
      <c r="A62" s="20" t="s">
        <v>105</v>
      </c>
      <c r="B62" s="21" t="s">
        <v>106</v>
      </c>
      <c r="C62" s="22"/>
      <c r="D62" s="250">
        <f t="shared" si="2"/>
        <v>0</v>
      </c>
      <c r="E62" s="82"/>
      <c r="F62" s="82"/>
      <c r="G62" s="82">
        <f t="shared" si="0"/>
        <v>0</v>
      </c>
      <c r="H62" s="82"/>
      <c r="I62" s="22"/>
      <c r="J62" s="99">
        <f t="shared" si="3"/>
        <v>0</v>
      </c>
      <c r="K62" s="99">
        <f>H62*0.04+H62</f>
        <v>0</v>
      </c>
      <c r="L62" s="23"/>
      <c r="M62" s="26">
        <f t="shared" si="4"/>
        <v>0</v>
      </c>
      <c r="N62" s="26">
        <f t="shared" si="5"/>
        <v>0</v>
      </c>
      <c r="O62" s="23"/>
      <c r="P62" s="26">
        <f t="shared" si="1"/>
        <v>0</v>
      </c>
      <c r="Q62" s="26">
        <f t="shared" si="6"/>
        <v>0</v>
      </c>
      <c r="R62" s="23"/>
      <c r="S62" s="26">
        <f t="shared" si="7"/>
        <v>0</v>
      </c>
      <c r="T62" s="26">
        <f t="shared" si="8"/>
        <v>0</v>
      </c>
      <c r="U62" s="23"/>
      <c r="V62" s="280"/>
    </row>
    <row r="63" spans="1:22" s="6" customFormat="1" ht="44.25" customHeight="1">
      <c r="A63" s="16" t="s">
        <v>107</v>
      </c>
      <c r="B63" s="17" t="s">
        <v>108</v>
      </c>
      <c r="C63" s="18" t="s">
        <v>109</v>
      </c>
      <c r="D63" s="250">
        <f t="shared" si="2"/>
        <v>58586.983</v>
      </c>
      <c r="E63" s="250">
        <v>58586.983</v>
      </c>
      <c r="F63" s="82">
        <v>0</v>
      </c>
      <c r="G63" s="82">
        <f t="shared" si="0"/>
        <v>47842</v>
      </c>
      <c r="H63" s="82">
        <v>47842</v>
      </c>
      <c r="I63" s="11"/>
      <c r="J63" s="99">
        <f t="shared" si="3"/>
        <v>52397.6</v>
      </c>
      <c r="K63" s="99">
        <f>K65+K66+K67</f>
        <v>52397.6</v>
      </c>
      <c r="L63" s="26"/>
      <c r="M63" s="26">
        <f t="shared" si="4"/>
        <v>4555.5999999999985</v>
      </c>
      <c r="N63" s="26">
        <f t="shared" si="5"/>
        <v>4555.5999999999985</v>
      </c>
      <c r="O63" s="26"/>
      <c r="P63" s="26">
        <f t="shared" si="1"/>
        <v>55541.456</v>
      </c>
      <c r="Q63" s="26">
        <f t="shared" si="6"/>
        <v>55541.456</v>
      </c>
      <c r="R63" s="26"/>
      <c r="S63" s="26">
        <f t="shared" si="7"/>
        <v>58318.5288</v>
      </c>
      <c r="T63" s="26">
        <f t="shared" si="8"/>
        <v>58318.5288</v>
      </c>
      <c r="U63" s="26"/>
      <c r="V63" s="279"/>
    </row>
    <row r="64" spans="1:22" ht="12.75" customHeight="1">
      <c r="A64" s="20"/>
      <c r="B64" s="21" t="s">
        <v>5</v>
      </c>
      <c r="C64" s="22"/>
      <c r="D64" s="250">
        <f t="shared" si="2"/>
        <v>0</v>
      </c>
      <c r="E64" s="82"/>
      <c r="F64" s="82"/>
      <c r="G64" s="82">
        <f t="shared" si="0"/>
        <v>0</v>
      </c>
      <c r="H64" s="82"/>
      <c r="I64" s="22"/>
      <c r="J64" s="99">
        <f t="shared" si="3"/>
        <v>0</v>
      </c>
      <c r="K64" s="99">
        <f>H64*0.04+H64</f>
        <v>0</v>
      </c>
      <c r="L64" s="23"/>
      <c r="M64" s="26">
        <f t="shared" si="4"/>
        <v>0</v>
      </c>
      <c r="N64" s="26">
        <f t="shared" si="5"/>
        <v>0</v>
      </c>
      <c r="O64" s="23"/>
      <c r="P64" s="26">
        <f t="shared" si="1"/>
        <v>0</v>
      </c>
      <c r="Q64" s="26">
        <f t="shared" si="6"/>
        <v>0</v>
      </c>
      <c r="R64" s="23"/>
      <c r="S64" s="26">
        <f t="shared" si="7"/>
        <v>0</v>
      </c>
      <c r="T64" s="26">
        <f t="shared" si="8"/>
        <v>0</v>
      </c>
      <c r="U64" s="23"/>
      <c r="V64" s="280"/>
    </row>
    <row r="65" spans="1:22" ht="27" customHeight="1">
      <c r="A65" s="20" t="s">
        <v>110</v>
      </c>
      <c r="B65" s="21" t="s">
        <v>111</v>
      </c>
      <c r="C65" s="22" t="s">
        <v>10</v>
      </c>
      <c r="D65" s="250">
        <f t="shared" si="2"/>
        <v>47754.237</v>
      </c>
      <c r="E65" s="250">
        <v>47754.237</v>
      </c>
      <c r="F65" s="82">
        <v>0</v>
      </c>
      <c r="G65" s="82">
        <f t="shared" si="0"/>
        <v>34912</v>
      </c>
      <c r="H65" s="82">
        <v>34912</v>
      </c>
      <c r="I65" s="22"/>
      <c r="J65" s="99">
        <f t="shared" si="3"/>
        <v>39000</v>
      </c>
      <c r="K65" s="99">
        <v>39000</v>
      </c>
      <c r="L65" s="23"/>
      <c r="M65" s="26">
        <f t="shared" si="4"/>
        <v>4088</v>
      </c>
      <c r="N65" s="26">
        <f t="shared" si="5"/>
        <v>4088</v>
      </c>
      <c r="O65" s="23"/>
      <c r="P65" s="26">
        <f t="shared" si="1"/>
        <v>41340</v>
      </c>
      <c r="Q65" s="26">
        <f t="shared" si="6"/>
        <v>41340</v>
      </c>
      <c r="R65" s="23"/>
      <c r="S65" s="26">
        <f t="shared" si="7"/>
        <v>43407</v>
      </c>
      <c r="T65" s="26">
        <f t="shared" si="8"/>
        <v>43407</v>
      </c>
      <c r="U65" s="23"/>
      <c r="V65" s="280"/>
    </row>
    <row r="66" spans="1:22" ht="50.25" customHeight="1">
      <c r="A66" s="20" t="s">
        <v>112</v>
      </c>
      <c r="B66" s="21" t="s">
        <v>113</v>
      </c>
      <c r="C66" s="22" t="s">
        <v>10</v>
      </c>
      <c r="D66" s="250">
        <f t="shared" si="2"/>
        <v>0</v>
      </c>
      <c r="E66" s="82"/>
      <c r="F66" s="82"/>
      <c r="G66" s="82">
        <f t="shared" si="0"/>
        <v>5190</v>
      </c>
      <c r="H66" s="82">
        <v>5190</v>
      </c>
      <c r="I66" s="22"/>
      <c r="J66" s="99">
        <f t="shared" si="3"/>
        <v>5397.6</v>
      </c>
      <c r="K66" s="99">
        <f>H66*0.04+H66</f>
        <v>5397.6</v>
      </c>
      <c r="L66" s="23"/>
      <c r="M66" s="26">
        <f t="shared" si="4"/>
        <v>207.60000000000036</v>
      </c>
      <c r="N66" s="26">
        <f t="shared" si="5"/>
        <v>207.60000000000036</v>
      </c>
      <c r="O66" s="23"/>
      <c r="P66" s="26">
        <f t="shared" si="1"/>
        <v>5721.456</v>
      </c>
      <c r="Q66" s="26">
        <f t="shared" si="6"/>
        <v>5721.456</v>
      </c>
      <c r="R66" s="23"/>
      <c r="S66" s="26">
        <f t="shared" si="7"/>
        <v>6007.5288</v>
      </c>
      <c r="T66" s="26">
        <f t="shared" si="8"/>
        <v>6007.5288</v>
      </c>
      <c r="U66" s="23"/>
      <c r="V66" s="280"/>
    </row>
    <row r="67" spans="1:22" ht="18" customHeight="1">
      <c r="A67" s="20" t="s">
        <v>114</v>
      </c>
      <c r="B67" s="21" t="s">
        <v>115</v>
      </c>
      <c r="C67" s="22" t="s">
        <v>10</v>
      </c>
      <c r="D67" s="250">
        <f t="shared" si="2"/>
        <v>8611.359</v>
      </c>
      <c r="E67" s="250">
        <v>8611.359</v>
      </c>
      <c r="F67" s="82">
        <v>0</v>
      </c>
      <c r="G67" s="82">
        <f t="shared" si="0"/>
        <v>7740</v>
      </c>
      <c r="H67" s="82">
        <v>7740</v>
      </c>
      <c r="I67" s="22"/>
      <c r="J67" s="99">
        <f t="shared" si="3"/>
        <v>8000</v>
      </c>
      <c r="K67" s="99">
        <v>8000</v>
      </c>
      <c r="L67" s="23"/>
      <c r="M67" s="26">
        <f t="shared" si="4"/>
        <v>260</v>
      </c>
      <c r="N67" s="26">
        <f t="shared" si="5"/>
        <v>260</v>
      </c>
      <c r="O67" s="23"/>
      <c r="P67" s="26">
        <f t="shared" si="1"/>
        <v>8480</v>
      </c>
      <c r="Q67" s="26">
        <f t="shared" si="6"/>
        <v>8480</v>
      </c>
      <c r="R67" s="23"/>
      <c r="S67" s="26">
        <f t="shared" si="7"/>
        <v>8904</v>
      </c>
      <c r="T67" s="26">
        <f t="shared" si="8"/>
        <v>8904</v>
      </c>
      <c r="U67" s="23"/>
      <c r="V67" s="280"/>
    </row>
    <row r="68" spans="1:22" s="6" customFormat="1" ht="50.25" customHeight="1">
      <c r="A68" s="16" t="s">
        <v>116</v>
      </c>
      <c r="B68" s="17" t="s">
        <v>117</v>
      </c>
      <c r="C68" s="18" t="s">
        <v>118</v>
      </c>
      <c r="D68" s="250">
        <f t="shared" si="2"/>
        <v>6462.2</v>
      </c>
      <c r="E68" s="82">
        <v>6462.2</v>
      </c>
      <c r="F68" s="82">
        <v>0</v>
      </c>
      <c r="G68" s="82">
        <f t="shared" si="0"/>
        <v>4454.4</v>
      </c>
      <c r="H68" s="82">
        <v>4454.4</v>
      </c>
      <c r="I68" s="11"/>
      <c r="J68" s="99">
        <f t="shared" si="3"/>
        <v>4454</v>
      </c>
      <c r="K68" s="99">
        <v>4454</v>
      </c>
      <c r="L68" s="26"/>
      <c r="M68" s="26">
        <f t="shared" si="4"/>
        <v>-0.3999999999996362</v>
      </c>
      <c r="N68" s="26">
        <f t="shared" si="5"/>
        <v>-0.3999999999996362</v>
      </c>
      <c r="O68" s="26"/>
      <c r="P68" s="26">
        <f t="shared" si="1"/>
        <v>4721.24</v>
      </c>
      <c r="Q68" s="26">
        <f t="shared" si="6"/>
        <v>4721.24</v>
      </c>
      <c r="R68" s="26"/>
      <c r="S68" s="26">
        <f t="shared" si="7"/>
        <v>4957.302</v>
      </c>
      <c r="T68" s="26">
        <f t="shared" si="8"/>
        <v>4957.302</v>
      </c>
      <c r="U68" s="26"/>
      <c r="V68" s="321" t="s">
        <v>630</v>
      </c>
    </row>
    <row r="69" spans="1:22" ht="12.75" customHeight="1">
      <c r="A69" s="20"/>
      <c r="B69" s="21" t="s">
        <v>5</v>
      </c>
      <c r="C69" s="22"/>
      <c r="D69" s="250">
        <f t="shared" si="2"/>
        <v>0</v>
      </c>
      <c r="E69" s="82"/>
      <c r="F69" s="82"/>
      <c r="G69" s="82">
        <f t="shared" si="0"/>
        <v>0</v>
      </c>
      <c r="H69" s="82"/>
      <c r="I69" s="22"/>
      <c r="J69" s="99">
        <f t="shared" si="3"/>
        <v>0</v>
      </c>
      <c r="K69" s="99">
        <f>H69*0.04+H69</f>
        <v>0</v>
      </c>
      <c r="L69" s="23"/>
      <c r="M69" s="26">
        <f t="shared" si="4"/>
        <v>0</v>
      </c>
      <c r="N69" s="26">
        <f t="shared" si="5"/>
        <v>0</v>
      </c>
      <c r="O69" s="23"/>
      <c r="P69" s="26">
        <f t="shared" si="1"/>
        <v>0</v>
      </c>
      <c r="Q69" s="26">
        <f t="shared" si="6"/>
        <v>0</v>
      </c>
      <c r="R69" s="23"/>
      <c r="S69" s="26">
        <f t="shared" si="7"/>
        <v>0</v>
      </c>
      <c r="T69" s="26">
        <f t="shared" si="8"/>
        <v>0</v>
      </c>
      <c r="U69" s="23"/>
      <c r="V69" s="322"/>
    </row>
    <row r="70" spans="1:22" ht="93" customHeight="1">
      <c r="A70" s="20" t="s">
        <v>119</v>
      </c>
      <c r="B70" s="21" t="s">
        <v>120</v>
      </c>
      <c r="C70" s="22"/>
      <c r="D70" s="250">
        <f t="shared" si="2"/>
        <v>4454.4</v>
      </c>
      <c r="E70" s="82">
        <v>4454.4</v>
      </c>
      <c r="F70" s="82">
        <v>0</v>
      </c>
      <c r="G70" s="82">
        <f t="shared" si="0"/>
        <v>4454</v>
      </c>
      <c r="H70" s="82">
        <v>4454</v>
      </c>
      <c r="I70" s="22"/>
      <c r="J70" s="99">
        <f t="shared" si="3"/>
        <v>4454</v>
      </c>
      <c r="K70" s="99">
        <v>4454</v>
      </c>
      <c r="L70" s="23"/>
      <c r="M70" s="26">
        <f t="shared" si="4"/>
        <v>0</v>
      </c>
      <c r="N70" s="26">
        <f t="shared" si="5"/>
        <v>0</v>
      </c>
      <c r="O70" s="23"/>
      <c r="P70" s="26">
        <f t="shared" si="1"/>
        <v>4721.24</v>
      </c>
      <c r="Q70" s="26">
        <f t="shared" si="6"/>
        <v>4721.24</v>
      </c>
      <c r="R70" s="23"/>
      <c r="S70" s="26">
        <f t="shared" si="7"/>
        <v>4957.302</v>
      </c>
      <c r="T70" s="26">
        <f t="shared" si="8"/>
        <v>4957.302</v>
      </c>
      <c r="U70" s="23"/>
      <c r="V70" s="323"/>
    </row>
    <row r="71" spans="1:22" s="6" customFormat="1" ht="50.25" customHeight="1">
      <c r="A71" s="16" t="s">
        <v>121</v>
      </c>
      <c r="B71" s="17" t="s">
        <v>122</v>
      </c>
      <c r="C71" s="18" t="s">
        <v>123</v>
      </c>
      <c r="D71" s="250">
        <f t="shared" si="2"/>
        <v>187819.164</v>
      </c>
      <c r="E71" s="250">
        <v>187819.164</v>
      </c>
      <c r="F71" s="82">
        <v>0</v>
      </c>
      <c r="G71" s="82">
        <f aca="true" t="shared" si="11" ref="G71:G103">H71</f>
        <v>196050.5</v>
      </c>
      <c r="H71" s="82">
        <v>196050.5</v>
      </c>
      <c r="I71" s="11"/>
      <c r="J71" s="99">
        <f t="shared" si="3"/>
        <v>203892.52</v>
      </c>
      <c r="K71" s="99">
        <f aca="true" t="shared" si="12" ref="K71:K100">H71*0.04+H71</f>
        <v>203892.52</v>
      </c>
      <c r="L71" s="26"/>
      <c r="M71" s="26">
        <f t="shared" si="4"/>
        <v>7842.0199999999895</v>
      </c>
      <c r="N71" s="26">
        <f t="shared" si="5"/>
        <v>7842.0199999999895</v>
      </c>
      <c r="O71" s="26"/>
      <c r="P71" s="26">
        <f aca="true" t="shared" si="13" ref="P71:P103">Q71</f>
        <v>216126.07119999998</v>
      </c>
      <c r="Q71" s="26">
        <f t="shared" si="6"/>
        <v>216126.07119999998</v>
      </c>
      <c r="R71" s="26"/>
      <c r="S71" s="26">
        <f t="shared" si="7"/>
        <v>226932.37475999998</v>
      </c>
      <c r="T71" s="26">
        <f t="shared" si="8"/>
        <v>226932.37475999998</v>
      </c>
      <c r="U71" s="26"/>
      <c r="V71" s="279"/>
    </row>
    <row r="72" spans="1:22" ht="12.75" customHeight="1">
      <c r="A72" s="20"/>
      <c r="B72" s="21" t="s">
        <v>5</v>
      </c>
      <c r="C72" s="22"/>
      <c r="D72" s="250">
        <f aca="true" t="shared" si="14" ref="D72:D105">E72+F72</f>
        <v>0</v>
      </c>
      <c r="E72" s="82"/>
      <c r="F72" s="82"/>
      <c r="G72" s="82">
        <f t="shared" si="11"/>
        <v>0</v>
      </c>
      <c r="H72" s="82"/>
      <c r="I72" s="22"/>
      <c r="J72" s="99">
        <f aca="true" t="shared" si="15" ref="J72:J105">K72</f>
        <v>0</v>
      </c>
      <c r="K72" s="99">
        <f t="shared" si="12"/>
        <v>0</v>
      </c>
      <c r="L72" s="23"/>
      <c r="M72" s="26">
        <f aca="true" t="shared" si="16" ref="M72:M105">J72-G72</f>
        <v>0</v>
      </c>
      <c r="N72" s="26">
        <f aca="true" t="shared" si="17" ref="N72:N105">K72-H72</f>
        <v>0</v>
      </c>
      <c r="O72" s="23"/>
      <c r="P72" s="26">
        <f t="shared" si="13"/>
        <v>0</v>
      </c>
      <c r="Q72" s="26">
        <f aca="true" t="shared" si="18" ref="Q72:Q105">K72*0.06+K72</f>
        <v>0</v>
      </c>
      <c r="R72" s="23"/>
      <c r="S72" s="26">
        <f aca="true" t="shared" si="19" ref="S72:S105">P72*0.05+Q72</f>
        <v>0</v>
      </c>
      <c r="T72" s="26">
        <f aca="true" t="shared" si="20" ref="T72:T105">Q72*0.05+Q72</f>
        <v>0</v>
      </c>
      <c r="U72" s="23"/>
      <c r="V72" s="280"/>
    </row>
    <row r="73" spans="1:22" ht="72" customHeight="1">
      <c r="A73" s="20" t="s">
        <v>124</v>
      </c>
      <c r="B73" s="21" t="s">
        <v>125</v>
      </c>
      <c r="C73" s="22" t="s">
        <v>10</v>
      </c>
      <c r="D73" s="250">
        <f t="shared" si="14"/>
        <v>158486.182</v>
      </c>
      <c r="E73" s="250">
        <v>158486.182</v>
      </c>
      <c r="F73" s="82">
        <v>0</v>
      </c>
      <c r="G73" s="82">
        <f t="shared" si="11"/>
        <v>188050.5</v>
      </c>
      <c r="H73" s="82">
        <v>188050.5</v>
      </c>
      <c r="I73" s="22"/>
      <c r="J73" s="99">
        <f t="shared" si="15"/>
        <v>195572.52</v>
      </c>
      <c r="K73" s="99">
        <f t="shared" si="12"/>
        <v>195572.52</v>
      </c>
      <c r="L73" s="23"/>
      <c r="M73" s="26">
        <f t="shared" si="16"/>
        <v>7522.0199999999895</v>
      </c>
      <c r="N73" s="26">
        <f t="shared" si="17"/>
        <v>7522.0199999999895</v>
      </c>
      <c r="O73" s="23"/>
      <c r="P73" s="26">
        <f t="shared" si="13"/>
        <v>207306.8712</v>
      </c>
      <c r="Q73" s="26">
        <f t="shared" si="18"/>
        <v>207306.8712</v>
      </c>
      <c r="R73" s="23"/>
      <c r="S73" s="26">
        <f t="shared" si="19"/>
        <v>217672.21476</v>
      </c>
      <c r="T73" s="26">
        <f t="shared" si="20"/>
        <v>217672.21476</v>
      </c>
      <c r="U73" s="23"/>
      <c r="V73" s="280"/>
    </row>
    <row r="74" spans="1:22" ht="18" customHeight="1">
      <c r="A74" s="20"/>
      <c r="B74" s="21" t="s">
        <v>5</v>
      </c>
      <c r="C74" s="22"/>
      <c r="D74" s="250">
        <f t="shared" si="14"/>
        <v>0</v>
      </c>
      <c r="E74" s="82"/>
      <c r="F74" s="82"/>
      <c r="G74" s="82">
        <f t="shared" si="11"/>
        <v>0</v>
      </c>
      <c r="H74" s="82"/>
      <c r="I74" s="22"/>
      <c r="J74" s="99">
        <f t="shared" si="15"/>
        <v>0</v>
      </c>
      <c r="K74" s="99">
        <f t="shared" si="12"/>
        <v>0</v>
      </c>
      <c r="L74" s="23"/>
      <c r="M74" s="26">
        <f t="shared" si="16"/>
        <v>0</v>
      </c>
      <c r="N74" s="26">
        <f t="shared" si="17"/>
        <v>0</v>
      </c>
      <c r="O74" s="23"/>
      <c r="P74" s="26">
        <f t="shared" si="13"/>
        <v>0</v>
      </c>
      <c r="Q74" s="26">
        <f t="shared" si="18"/>
        <v>0</v>
      </c>
      <c r="R74" s="23"/>
      <c r="S74" s="26">
        <f t="shared" si="19"/>
        <v>0</v>
      </c>
      <c r="T74" s="26">
        <f t="shared" si="20"/>
        <v>0</v>
      </c>
      <c r="U74" s="23"/>
      <c r="V74" s="280"/>
    </row>
    <row r="75" spans="1:22" ht="57" customHeight="1">
      <c r="A75" s="20" t="s">
        <v>126</v>
      </c>
      <c r="B75" s="21" t="s">
        <v>127</v>
      </c>
      <c r="C75" s="22" t="s">
        <v>10</v>
      </c>
      <c r="D75" s="250">
        <f t="shared" si="14"/>
        <v>0</v>
      </c>
      <c r="E75" s="82"/>
      <c r="F75" s="82"/>
      <c r="G75" s="82">
        <f t="shared" si="11"/>
        <v>0</v>
      </c>
      <c r="H75" s="82"/>
      <c r="I75" s="22"/>
      <c r="J75" s="99">
        <f t="shared" si="15"/>
        <v>0</v>
      </c>
      <c r="K75" s="99">
        <f t="shared" si="12"/>
        <v>0</v>
      </c>
      <c r="L75" s="23"/>
      <c r="M75" s="26">
        <f t="shared" si="16"/>
        <v>0</v>
      </c>
      <c r="N75" s="26">
        <f t="shared" si="17"/>
        <v>0</v>
      </c>
      <c r="O75" s="23"/>
      <c r="P75" s="26">
        <f t="shared" si="13"/>
        <v>0</v>
      </c>
      <c r="Q75" s="26">
        <f t="shared" si="18"/>
        <v>0</v>
      </c>
      <c r="R75" s="23"/>
      <c r="S75" s="26">
        <f t="shared" si="19"/>
        <v>0</v>
      </c>
      <c r="T75" s="26">
        <f t="shared" si="20"/>
        <v>0</v>
      </c>
      <c r="U75" s="23"/>
      <c r="V75" s="280"/>
    </row>
    <row r="76" spans="1:22" ht="73.5">
      <c r="A76" s="20" t="s">
        <v>128</v>
      </c>
      <c r="B76" s="21" t="s">
        <v>129</v>
      </c>
      <c r="C76" s="22" t="s">
        <v>10</v>
      </c>
      <c r="D76" s="250">
        <f t="shared" si="14"/>
        <v>0</v>
      </c>
      <c r="E76" s="82"/>
      <c r="F76" s="82"/>
      <c r="G76" s="82">
        <f t="shared" si="11"/>
        <v>0</v>
      </c>
      <c r="H76" s="82"/>
      <c r="I76" s="22"/>
      <c r="J76" s="99">
        <f t="shared" si="15"/>
        <v>0</v>
      </c>
      <c r="K76" s="99">
        <f t="shared" si="12"/>
        <v>0</v>
      </c>
      <c r="L76" s="23"/>
      <c r="M76" s="26">
        <f t="shared" si="16"/>
        <v>0</v>
      </c>
      <c r="N76" s="26">
        <f t="shared" si="17"/>
        <v>0</v>
      </c>
      <c r="O76" s="23"/>
      <c r="P76" s="26">
        <f t="shared" si="13"/>
        <v>0</v>
      </c>
      <c r="Q76" s="26">
        <f t="shared" si="18"/>
        <v>0</v>
      </c>
      <c r="R76" s="23"/>
      <c r="S76" s="26">
        <f t="shared" si="19"/>
        <v>0</v>
      </c>
      <c r="T76" s="26">
        <f t="shared" si="20"/>
        <v>0</v>
      </c>
      <c r="U76" s="23"/>
      <c r="V76" s="280"/>
    </row>
    <row r="77" spans="1:22" ht="47.25" customHeight="1">
      <c r="A77" s="20" t="s">
        <v>130</v>
      </c>
      <c r="B77" s="21" t="s">
        <v>131</v>
      </c>
      <c r="C77" s="22" t="s">
        <v>10</v>
      </c>
      <c r="D77" s="250">
        <f t="shared" si="14"/>
        <v>0</v>
      </c>
      <c r="E77" s="82"/>
      <c r="F77" s="82"/>
      <c r="G77" s="82">
        <f t="shared" si="11"/>
        <v>0</v>
      </c>
      <c r="H77" s="82"/>
      <c r="I77" s="22"/>
      <c r="J77" s="99">
        <f t="shared" si="15"/>
        <v>0</v>
      </c>
      <c r="K77" s="99">
        <f t="shared" si="12"/>
        <v>0</v>
      </c>
      <c r="L77" s="23"/>
      <c r="M77" s="26">
        <f t="shared" si="16"/>
        <v>0</v>
      </c>
      <c r="N77" s="26">
        <f t="shared" si="17"/>
        <v>0</v>
      </c>
      <c r="O77" s="23"/>
      <c r="P77" s="26">
        <f t="shared" si="13"/>
        <v>0</v>
      </c>
      <c r="Q77" s="26">
        <f t="shared" si="18"/>
        <v>0</v>
      </c>
      <c r="R77" s="23"/>
      <c r="S77" s="26">
        <f t="shared" si="19"/>
        <v>0</v>
      </c>
      <c r="T77" s="26">
        <f t="shared" si="20"/>
        <v>0</v>
      </c>
      <c r="U77" s="23"/>
      <c r="V77" s="280"/>
    </row>
    <row r="78" spans="1:22" ht="57" customHeight="1">
      <c r="A78" s="20" t="s">
        <v>132</v>
      </c>
      <c r="B78" s="21" t="s">
        <v>133</v>
      </c>
      <c r="C78" s="22" t="s">
        <v>10</v>
      </c>
      <c r="D78" s="250">
        <f t="shared" si="14"/>
        <v>0</v>
      </c>
      <c r="E78" s="82"/>
      <c r="F78" s="82"/>
      <c r="G78" s="82">
        <f t="shared" si="11"/>
        <v>0</v>
      </c>
      <c r="H78" s="82"/>
      <c r="I78" s="22"/>
      <c r="J78" s="99">
        <f t="shared" si="15"/>
        <v>0</v>
      </c>
      <c r="K78" s="99">
        <f t="shared" si="12"/>
        <v>0</v>
      </c>
      <c r="L78" s="23"/>
      <c r="M78" s="26">
        <f t="shared" si="16"/>
        <v>0</v>
      </c>
      <c r="N78" s="26">
        <f t="shared" si="17"/>
        <v>0</v>
      </c>
      <c r="O78" s="23"/>
      <c r="P78" s="26">
        <f t="shared" si="13"/>
        <v>0</v>
      </c>
      <c r="Q78" s="26">
        <f t="shared" si="18"/>
        <v>0</v>
      </c>
      <c r="R78" s="23"/>
      <c r="S78" s="26">
        <f t="shared" si="19"/>
        <v>0</v>
      </c>
      <c r="T78" s="26">
        <f t="shared" si="20"/>
        <v>0</v>
      </c>
      <c r="U78" s="23"/>
      <c r="V78" s="280"/>
    </row>
    <row r="79" spans="1:22" ht="31.5" customHeight="1">
      <c r="A79" s="20" t="s">
        <v>134</v>
      </c>
      <c r="B79" s="21" t="s">
        <v>135</v>
      </c>
      <c r="C79" s="22" t="s">
        <v>10</v>
      </c>
      <c r="D79" s="250">
        <f t="shared" si="14"/>
        <v>0</v>
      </c>
      <c r="E79" s="82"/>
      <c r="F79" s="82">
        <v>0</v>
      </c>
      <c r="G79" s="82">
        <f t="shared" si="11"/>
        <v>0</v>
      </c>
      <c r="H79" s="82"/>
      <c r="I79" s="22"/>
      <c r="J79" s="99">
        <f t="shared" si="15"/>
        <v>0</v>
      </c>
      <c r="K79" s="99">
        <f t="shared" si="12"/>
        <v>0</v>
      </c>
      <c r="L79" s="23"/>
      <c r="M79" s="26">
        <f t="shared" si="16"/>
        <v>0</v>
      </c>
      <c r="N79" s="26">
        <f t="shared" si="17"/>
        <v>0</v>
      </c>
      <c r="O79" s="23"/>
      <c r="P79" s="26">
        <f t="shared" si="13"/>
        <v>0</v>
      </c>
      <c r="Q79" s="26">
        <f t="shared" si="18"/>
        <v>0</v>
      </c>
      <c r="R79" s="23"/>
      <c r="S79" s="26">
        <f t="shared" si="19"/>
        <v>0</v>
      </c>
      <c r="T79" s="26">
        <f t="shared" si="20"/>
        <v>0</v>
      </c>
      <c r="U79" s="23"/>
      <c r="V79" s="280"/>
    </row>
    <row r="80" spans="1:22" ht="39" customHeight="1">
      <c r="A80" s="20" t="s">
        <v>136</v>
      </c>
      <c r="B80" s="21" t="s">
        <v>137</v>
      </c>
      <c r="C80" s="22" t="s">
        <v>10</v>
      </c>
      <c r="D80" s="250">
        <f t="shared" si="14"/>
        <v>87657.4</v>
      </c>
      <c r="E80" s="82">
        <v>87657.4</v>
      </c>
      <c r="F80" s="82">
        <v>0</v>
      </c>
      <c r="G80" s="82">
        <f t="shared" si="11"/>
        <v>114000</v>
      </c>
      <c r="H80" s="82">
        <v>114000</v>
      </c>
      <c r="I80" s="22"/>
      <c r="J80" s="99">
        <f t="shared" si="15"/>
        <v>118560</v>
      </c>
      <c r="K80" s="99">
        <f t="shared" si="12"/>
        <v>118560</v>
      </c>
      <c r="L80" s="23"/>
      <c r="M80" s="26">
        <f t="shared" si="16"/>
        <v>4560</v>
      </c>
      <c r="N80" s="26">
        <f t="shared" si="17"/>
        <v>4560</v>
      </c>
      <c r="O80" s="23"/>
      <c r="P80" s="26">
        <f t="shared" si="13"/>
        <v>125673.6</v>
      </c>
      <c r="Q80" s="26">
        <f t="shared" si="18"/>
        <v>125673.6</v>
      </c>
      <c r="R80" s="23"/>
      <c r="S80" s="26">
        <f t="shared" si="19"/>
        <v>131957.28</v>
      </c>
      <c r="T80" s="26">
        <f t="shared" si="20"/>
        <v>131957.28</v>
      </c>
      <c r="U80" s="23"/>
      <c r="V80" s="280"/>
    </row>
    <row r="81" spans="1:22" ht="93.75" customHeight="1">
      <c r="A81" s="20" t="s">
        <v>138</v>
      </c>
      <c r="B81" s="21" t="s">
        <v>139</v>
      </c>
      <c r="C81" s="22" t="s">
        <v>10</v>
      </c>
      <c r="D81" s="250">
        <f t="shared" si="14"/>
        <v>0</v>
      </c>
      <c r="E81" s="82"/>
      <c r="F81" s="82"/>
      <c r="G81" s="82">
        <f t="shared" si="11"/>
        <v>0</v>
      </c>
      <c r="H81" s="82"/>
      <c r="I81" s="22"/>
      <c r="J81" s="99">
        <f t="shared" si="15"/>
        <v>0</v>
      </c>
      <c r="K81" s="99">
        <f t="shared" si="12"/>
        <v>0</v>
      </c>
      <c r="L81" s="23"/>
      <c r="M81" s="26">
        <f t="shared" si="16"/>
        <v>0</v>
      </c>
      <c r="N81" s="26">
        <f t="shared" si="17"/>
        <v>0</v>
      </c>
      <c r="O81" s="23"/>
      <c r="P81" s="26">
        <f t="shared" si="13"/>
        <v>0</v>
      </c>
      <c r="Q81" s="26">
        <f t="shared" si="18"/>
        <v>0</v>
      </c>
      <c r="R81" s="23"/>
      <c r="S81" s="26">
        <f t="shared" si="19"/>
        <v>0</v>
      </c>
      <c r="T81" s="26">
        <f t="shared" si="20"/>
        <v>0</v>
      </c>
      <c r="U81" s="23"/>
      <c r="V81" s="280"/>
    </row>
    <row r="82" spans="1:22" ht="48.75" customHeight="1">
      <c r="A82" s="20" t="s">
        <v>140</v>
      </c>
      <c r="B82" s="21" t="s">
        <v>141</v>
      </c>
      <c r="C82" s="22" t="s">
        <v>10</v>
      </c>
      <c r="D82" s="250">
        <f t="shared" si="14"/>
        <v>0</v>
      </c>
      <c r="E82" s="82"/>
      <c r="F82" s="82"/>
      <c r="G82" s="82">
        <f t="shared" si="11"/>
        <v>0</v>
      </c>
      <c r="H82" s="82"/>
      <c r="I82" s="22"/>
      <c r="J82" s="99">
        <f t="shared" si="15"/>
        <v>0</v>
      </c>
      <c r="K82" s="99">
        <f t="shared" si="12"/>
        <v>0</v>
      </c>
      <c r="L82" s="23"/>
      <c r="M82" s="26">
        <f t="shared" si="16"/>
        <v>0</v>
      </c>
      <c r="N82" s="26">
        <f t="shared" si="17"/>
        <v>0</v>
      </c>
      <c r="O82" s="23"/>
      <c r="P82" s="26">
        <f t="shared" si="13"/>
        <v>0</v>
      </c>
      <c r="Q82" s="26">
        <f t="shared" si="18"/>
        <v>0</v>
      </c>
      <c r="R82" s="23"/>
      <c r="S82" s="26">
        <f t="shared" si="19"/>
        <v>0</v>
      </c>
      <c r="T82" s="26">
        <f t="shared" si="20"/>
        <v>0</v>
      </c>
      <c r="U82" s="23"/>
      <c r="V82" s="280"/>
    </row>
    <row r="83" spans="1:22" ht="30" customHeight="1">
      <c r="A83" s="20" t="s">
        <v>142</v>
      </c>
      <c r="B83" s="21" t="s">
        <v>143</v>
      </c>
      <c r="C83" s="22" t="s">
        <v>10</v>
      </c>
      <c r="D83" s="250">
        <f t="shared" si="14"/>
        <v>34660.785</v>
      </c>
      <c r="E83" s="250">
        <v>34660.785</v>
      </c>
      <c r="F83" s="82">
        <v>0</v>
      </c>
      <c r="G83" s="82">
        <f t="shared" si="11"/>
        <v>56790.5</v>
      </c>
      <c r="H83" s="82">
        <v>56790.5</v>
      </c>
      <c r="I83" s="22"/>
      <c r="J83" s="99">
        <f t="shared" si="15"/>
        <v>59062.12</v>
      </c>
      <c r="K83" s="99">
        <f t="shared" si="12"/>
        <v>59062.12</v>
      </c>
      <c r="L83" s="23"/>
      <c r="M83" s="26">
        <f t="shared" si="16"/>
        <v>2271.6200000000026</v>
      </c>
      <c r="N83" s="26">
        <f t="shared" si="17"/>
        <v>2271.6200000000026</v>
      </c>
      <c r="O83" s="23"/>
      <c r="P83" s="26">
        <f t="shared" si="13"/>
        <v>62605.847200000004</v>
      </c>
      <c r="Q83" s="26">
        <f t="shared" si="18"/>
        <v>62605.847200000004</v>
      </c>
      <c r="R83" s="23"/>
      <c r="S83" s="26">
        <f t="shared" si="19"/>
        <v>65736.13956000001</v>
      </c>
      <c r="T83" s="26">
        <f t="shared" si="20"/>
        <v>65736.13956000001</v>
      </c>
      <c r="U83" s="23"/>
      <c r="V83" s="280"/>
    </row>
    <row r="84" spans="1:22" ht="48.75" customHeight="1">
      <c r="A84" s="20" t="s">
        <v>144</v>
      </c>
      <c r="B84" s="21" t="s">
        <v>145</v>
      </c>
      <c r="C84" s="22" t="s">
        <v>10</v>
      </c>
      <c r="D84" s="250">
        <f t="shared" si="14"/>
        <v>11559.6</v>
      </c>
      <c r="E84" s="82">
        <v>11559.6</v>
      </c>
      <c r="F84" s="82">
        <v>0</v>
      </c>
      <c r="G84" s="82">
        <f t="shared" si="11"/>
        <v>12770</v>
      </c>
      <c r="H84" s="82">
        <v>12770</v>
      </c>
      <c r="I84" s="22"/>
      <c r="J84" s="99">
        <f t="shared" si="15"/>
        <v>13280.8</v>
      </c>
      <c r="K84" s="99">
        <f t="shared" si="12"/>
        <v>13280.8</v>
      </c>
      <c r="L84" s="23"/>
      <c r="M84" s="26">
        <f t="shared" si="16"/>
        <v>510.7999999999993</v>
      </c>
      <c r="N84" s="26">
        <f t="shared" si="17"/>
        <v>510.7999999999993</v>
      </c>
      <c r="O84" s="23"/>
      <c r="P84" s="26">
        <f t="shared" si="13"/>
        <v>14077.648</v>
      </c>
      <c r="Q84" s="26">
        <f t="shared" si="18"/>
        <v>14077.648</v>
      </c>
      <c r="R84" s="23"/>
      <c r="S84" s="26">
        <f t="shared" si="19"/>
        <v>14781.5304</v>
      </c>
      <c r="T84" s="26">
        <f t="shared" si="20"/>
        <v>14781.5304</v>
      </c>
      <c r="U84" s="23"/>
      <c r="V84" s="280"/>
    </row>
    <row r="85" spans="1:22" ht="48.75" customHeight="1">
      <c r="A85" s="20" t="s">
        <v>146</v>
      </c>
      <c r="B85" s="21" t="s">
        <v>147</v>
      </c>
      <c r="C85" s="22" t="s">
        <v>10</v>
      </c>
      <c r="D85" s="250">
        <f t="shared" si="14"/>
        <v>0</v>
      </c>
      <c r="E85" s="82"/>
      <c r="F85" s="82"/>
      <c r="G85" s="82">
        <f t="shared" si="11"/>
        <v>0</v>
      </c>
      <c r="H85" s="82"/>
      <c r="I85" s="22"/>
      <c r="J85" s="99">
        <f t="shared" si="15"/>
        <v>0</v>
      </c>
      <c r="K85" s="99">
        <f t="shared" si="12"/>
        <v>0</v>
      </c>
      <c r="L85" s="23"/>
      <c r="M85" s="26">
        <f t="shared" si="16"/>
        <v>0</v>
      </c>
      <c r="N85" s="26">
        <f t="shared" si="17"/>
        <v>0</v>
      </c>
      <c r="O85" s="23"/>
      <c r="P85" s="26">
        <f t="shared" si="13"/>
        <v>0</v>
      </c>
      <c r="Q85" s="26">
        <f t="shared" si="18"/>
        <v>0</v>
      </c>
      <c r="R85" s="23"/>
      <c r="S85" s="26">
        <f t="shared" si="19"/>
        <v>0</v>
      </c>
      <c r="T85" s="26">
        <f t="shared" si="20"/>
        <v>0</v>
      </c>
      <c r="U85" s="23"/>
      <c r="V85" s="280"/>
    </row>
    <row r="86" spans="1:22" ht="80.25" customHeight="1">
      <c r="A86" s="20" t="s">
        <v>148</v>
      </c>
      <c r="B86" s="21" t="s">
        <v>149</v>
      </c>
      <c r="C86" s="22" t="s">
        <v>10</v>
      </c>
      <c r="D86" s="250">
        <f t="shared" si="14"/>
        <v>0</v>
      </c>
      <c r="E86" s="82"/>
      <c r="F86" s="82"/>
      <c r="G86" s="82">
        <f t="shared" si="11"/>
        <v>0</v>
      </c>
      <c r="H86" s="82"/>
      <c r="I86" s="22"/>
      <c r="J86" s="99">
        <f t="shared" si="15"/>
        <v>0</v>
      </c>
      <c r="K86" s="99">
        <f t="shared" si="12"/>
        <v>0</v>
      </c>
      <c r="L86" s="23"/>
      <c r="M86" s="26">
        <f t="shared" si="16"/>
        <v>0</v>
      </c>
      <c r="N86" s="26">
        <f t="shared" si="17"/>
        <v>0</v>
      </c>
      <c r="O86" s="23"/>
      <c r="P86" s="26">
        <f t="shared" si="13"/>
        <v>0</v>
      </c>
      <c r="Q86" s="26">
        <f t="shared" si="18"/>
        <v>0</v>
      </c>
      <c r="R86" s="23"/>
      <c r="S86" s="26">
        <f t="shared" si="19"/>
        <v>0</v>
      </c>
      <c r="T86" s="26">
        <f t="shared" si="20"/>
        <v>0</v>
      </c>
      <c r="U86" s="23"/>
      <c r="V86" s="280"/>
    </row>
    <row r="87" spans="1:22" ht="28.5" customHeight="1">
      <c r="A87" s="20" t="s">
        <v>150</v>
      </c>
      <c r="B87" s="21" t="s">
        <v>151</v>
      </c>
      <c r="C87" s="22" t="s">
        <v>10</v>
      </c>
      <c r="D87" s="250">
        <f t="shared" si="14"/>
        <v>0</v>
      </c>
      <c r="E87" s="82"/>
      <c r="F87" s="82"/>
      <c r="G87" s="82">
        <f t="shared" si="11"/>
        <v>0</v>
      </c>
      <c r="H87" s="82"/>
      <c r="I87" s="22"/>
      <c r="J87" s="99">
        <f t="shared" si="15"/>
        <v>0</v>
      </c>
      <c r="K87" s="99">
        <f t="shared" si="12"/>
        <v>0</v>
      </c>
      <c r="L87" s="23"/>
      <c r="M87" s="26">
        <f t="shared" si="16"/>
        <v>0</v>
      </c>
      <c r="N87" s="26">
        <f t="shared" si="17"/>
        <v>0</v>
      </c>
      <c r="O87" s="23"/>
      <c r="P87" s="26">
        <f t="shared" si="13"/>
        <v>0</v>
      </c>
      <c r="Q87" s="26">
        <f t="shared" si="18"/>
        <v>0</v>
      </c>
      <c r="R87" s="23"/>
      <c r="S87" s="26">
        <f t="shared" si="19"/>
        <v>0</v>
      </c>
      <c r="T87" s="26">
        <f t="shared" si="20"/>
        <v>0</v>
      </c>
      <c r="U87" s="23"/>
      <c r="V87" s="280"/>
    </row>
    <row r="88" spans="1:22" ht="24" customHeight="1">
      <c r="A88" s="20" t="s">
        <v>152</v>
      </c>
      <c r="B88" s="21" t="s">
        <v>153</v>
      </c>
      <c r="C88" s="22" t="s">
        <v>10</v>
      </c>
      <c r="D88" s="250">
        <f t="shared" si="14"/>
        <v>0</v>
      </c>
      <c r="E88" s="82"/>
      <c r="F88" s="82"/>
      <c r="G88" s="82">
        <f t="shared" si="11"/>
        <v>0</v>
      </c>
      <c r="H88" s="82"/>
      <c r="I88" s="22"/>
      <c r="J88" s="99">
        <f t="shared" si="15"/>
        <v>0</v>
      </c>
      <c r="K88" s="99">
        <f t="shared" si="12"/>
        <v>0</v>
      </c>
      <c r="L88" s="23"/>
      <c r="M88" s="26">
        <f t="shared" si="16"/>
        <v>0</v>
      </c>
      <c r="N88" s="26">
        <f t="shared" si="17"/>
        <v>0</v>
      </c>
      <c r="O88" s="23"/>
      <c r="P88" s="26">
        <f t="shared" si="13"/>
        <v>0</v>
      </c>
      <c r="Q88" s="26">
        <f t="shared" si="18"/>
        <v>0</v>
      </c>
      <c r="R88" s="23"/>
      <c r="S88" s="26">
        <f t="shared" si="19"/>
        <v>0</v>
      </c>
      <c r="T88" s="26">
        <f t="shared" si="20"/>
        <v>0</v>
      </c>
      <c r="U88" s="23"/>
      <c r="V88" s="280"/>
    </row>
    <row r="89" spans="1:22" ht="24" customHeight="1">
      <c r="A89" s="20" t="s">
        <v>154</v>
      </c>
      <c r="B89" s="21" t="s">
        <v>155</v>
      </c>
      <c r="C89" s="22" t="s">
        <v>10</v>
      </c>
      <c r="D89" s="250">
        <f t="shared" si="14"/>
        <v>24472.8</v>
      </c>
      <c r="E89" s="82">
        <v>24472.8</v>
      </c>
      <c r="F89" s="82">
        <v>0</v>
      </c>
      <c r="G89" s="82">
        <f t="shared" si="11"/>
        <v>4490</v>
      </c>
      <c r="H89" s="82">
        <v>4490</v>
      </c>
      <c r="I89" s="22"/>
      <c r="J89" s="99">
        <f t="shared" si="15"/>
        <v>4669.6</v>
      </c>
      <c r="K89" s="99">
        <f t="shared" si="12"/>
        <v>4669.6</v>
      </c>
      <c r="L89" s="23"/>
      <c r="M89" s="26">
        <f t="shared" si="16"/>
        <v>179.60000000000036</v>
      </c>
      <c r="N89" s="26">
        <f t="shared" si="17"/>
        <v>179.60000000000036</v>
      </c>
      <c r="O89" s="23"/>
      <c r="P89" s="26">
        <f t="shared" si="13"/>
        <v>4949.776000000001</v>
      </c>
      <c r="Q89" s="26">
        <f t="shared" si="18"/>
        <v>4949.776000000001</v>
      </c>
      <c r="R89" s="23"/>
      <c r="S89" s="26">
        <f t="shared" si="19"/>
        <v>5197.264800000001</v>
      </c>
      <c r="T89" s="26">
        <f t="shared" si="20"/>
        <v>5197.264800000001</v>
      </c>
      <c r="U89" s="23"/>
      <c r="V89" s="280"/>
    </row>
    <row r="90" spans="1:22" ht="36.75" customHeight="1">
      <c r="A90" s="20" t="s">
        <v>156</v>
      </c>
      <c r="B90" s="21" t="s">
        <v>157</v>
      </c>
      <c r="C90" s="22" t="s">
        <v>10</v>
      </c>
      <c r="D90" s="250">
        <f t="shared" si="14"/>
        <v>29332.98</v>
      </c>
      <c r="E90" s="250">
        <v>29332.98</v>
      </c>
      <c r="F90" s="82">
        <v>0</v>
      </c>
      <c r="G90" s="82">
        <f t="shared" si="11"/>
        <v>8000</v>
      </c>
      <c r="H90" s="82">
        <v>8000</v>
      </c>
      <c r="I90" s="22"/>
      <c r="J90" s="99">
        <f t="shared" si="15"/>
        <v>8320</v>
      </c>
      <c r="K90" s="99">
        <f t="shared" si="12"/>
        <v>8320</v>
      </c>
      <c r="L90" s="23"/>
      <c r="M90" s="26">
        <f t="shared" si="16"/>
        <v>320</v>
      </c>
      <c r="N90" s="26">
        <f t="shared" si="17"/>
        <v>320</v>
      </c>
      <c r="O90" s="23"/>
      <c r="P90" s="26">
        <f t="shared" si="13"/>
        <v>8819.2</v>
      </c>
      <c r="Q90" s="26">
        <f t="shared" si="18"/>
        <v>8819.2</v>
      </c>
      <c r="R90" s="23"/>
      <c r="S90" s="26">
        <f t="shared" si="19"/>
        <v>9260.16</v>
      </c>
      <c r="T90" s="26">
        <f t="shared" si="20"/>
        <v>9260.16</v>
      </c>
      <c r="U90" s="23"/>
      <c r="V90" s="280"/>
    </row>
    <row r="91" spans="1:22" s="6" customFormat="1" ht="50.25" customHeight="1">
      <c r="A91" s="16" t="s">
        <v>158</v>
      </c>
      <c r="B91" s="17" t="s">
        <v>185</v>
      </c>
      <c r="C91" s="18" t="s">
        <v>160</v>
      </c>
      <c r="D91" s="250">
        <f t="shared" si="14"/>
        <v>3162.8</v>
      </c>
      <c r="E91" s="82">
        <v>3162.8</v>
      </c>
      <c r="F91" s="82">
        <v>0</v>
      </c>
      <c r="G91" s="82">
        <f t="shared" si="11"/>
        <v>1500</v>
      </c>
      <c r="H91" s="82">
        <v>1500</v>
      </c>
      <c r="I91" s="11"/>
      <c r="J91" s="99">
        <f t="shared" si="15"/>
        <v>1560</v>
      </c>
      <c r="K91" s="99">
        <f t="shared" si="12"/>
        <v>1560</v>
      </c>
      <c r="L91" s="26"/>
      <c r="M91" s="26">
        <f t="shared" si="16"/>
        <v>60</v>
      </c>
      <c r="N91" s="26">
        <f t="shared" si="17"/>
        <v>60</v>
      </c>
      <c r="O91" s="26"/>
      <c r="P91" s="26">
        <f t="shared" si="13"/>
        <v>1653.6</v>
      </c>
      <c r="Q91" s="26">
        <f t="shared" si="18"/>
        <v>1653.6</v>
      </c>
      <c r="R91" s="26"/>
      <c r="S91" s="26">
        <f t="shared" si="19"/>
        <v>1736.28</v>
      </c>
      <c r="T91" s="26">
        <f t="shared" si="20"/>
        <v>1736.28</v>
      </c>
      <c r="U91" s="26"/>
      <c r="V91" s="279"/>
    </row>
    <row r="92" spans="1:22" ht="19.5" customHeight="1">
      <c r="A92" s="20"/>
      <c r="B92" s="21" t="s">
        <v>5</v>
      </c>
      <c r="C92" s="22"/>
      <c r="D92" s="250">
        <f t="shared" si="14"/>
        <v>0</v>
      </c>
      <c r="E92" s="82"/>
      <c r="F92" s="82"/>
      <c r="G92" s="82">
        <f t="shared" si="11"/>
        <v>0</v>
      </c>
      <c r="H92" s="82"/>
      <c r="I92" s="22"/>
      <c r="J92" s="99">
        <f t="shared" si="15"/>
        <v>0</v>
      </c>
      <c r="K92" s="99">
        <f t="shared" si="12"/>
        <v>0</v>
      </c>
      <c r="L92" s="23"/>
      <c r="M92" s="26">
        <f t="shared" si="16"/>
        <v>0</v>
      </c>
      <c r="N92" s="26">
        <f t="shared" si="17"/>
        <v>0</v>
      </c>
      <c r="O92" s="23"/>
      <c r="P92" s="26">
        <f t="shared" si="13"/>
        <v>0</v>
      </c>
      <c r="Q92" s="26">
        <f t="shared" si="18"/>
        <v>0</v>
      </c>
      <c r="R92" s="23"/>
      <c r="S92" s="26">
        <f t="shared" si="19"/>
        <v>0</v>
      </c>
      <c r="T92" s="26">
        <f t="shared" si="20"/>
        <v>0</v>
      </c>
      <c r="U92" s="23"/>
      <c r="V92" s="280"/>
    </row>
    <row r="93" spans="1:22" ht="45.75" customHeight="1">
      <c r="A93" s="20" t="s">
        <v>161</v>
      </c>
      <c r="B93" s="21" t="s">
        <v>162</v>
      </c>
      <c r="C93" s="22" t="s">
        <v>10</v>
      </c>
      <c r="D93" s="250">
        <f t="shared" si="14"/>
        <v>3162.8</v>
      </c>
      <c r="E93" s="82">
        <v>3162.8</v>
      </c>
      <c r="F93" s="82">
        <v>0</v>
      </c>
      <c r="G93" s="82">
        <f t="shared" si="11"/>
        <v>1500</v>
      </c>
      <c r="H93" s="82">
        <v>1500</v>
      </c>
      <c r="I93" s="22"/>
      <c r="J93" s="99">
        <f t="shared" si="15"/>
        <v>1560</v>
      </c>
      <c r="K93" s="99">
        <f t="shared" si="12"/>
        <v>1560</v>
      </c>
      <c r="L93" s="23"/>
      <c r="M93" s="26">
        <f t="shared" si="16"/>
        <v>60</v>
      </c>
      <c r="N93" s="26">
        <f t="shared" si="17"/>
        <v>60</v>
      </c>
      <c r="O93" s="23"/>
      <c r="P93" s="26">
        <f t="shared" si="13"/>
        <v>1653.6</v>
      </c>
      <c r="Q93" s="26">
        <f t="shared" si="18"/>
        <v>1653.6</v>
      </c>
      <c r="R93" s="23"/>
      <c r="S93" s="26">
        <f t="shared" si="19"/>
        <v>1736.28</v>
      </c>
      <c r="T93" s="26">
        <f t="shared" si="20"/>
        <v>1736.28</v>
      </c>
      <c r="U93" s="23"/>
      <c r="V93" s="280"/>
    </row>
    <row r="94" spans="1:22" ht="51.75" customHeight="1">
      <c r="A94" s="20" t="s">
        <v>163</v>
      </c>
      <c r="B94" s="21" t="s">
        <v>164</v>
      </c>
      <c r="C94" s="22" t="s">
        <v>10</v>
      </c>
      <c r="D94" s="250">
        <f t="shared" si="14"/>
        <v>0</v>
      </c>
      <c r="E94" s="82"/>
      <c r="F94" s="82"/>
      <c r="G94" s="82">
        <f t="shared" si="11"/>
        <v>0</v>
      </c>
      <c r="H94" s="82"/>
      <c r="I94" s="22"/>
      <c r="J94" s="99">
        <f t="shared" si="15"/>
        <v>0</v>
      </c>
      <c r="K94" s="99">
        <f t="shared" si="12"/>
        <v>0</v>
      </c>
      <c r="L94" s="23"/>
      <c r="M94" s="26">
        <f t="shared" si="16"/>
        <v>0</v>
      </c>
      <c r="N94" s="26">
        <f t="shared" si="17"/>
        <v>0</v>
      </c>
      <c r="O94" s="23"/>
      <c r="P94" s="26">
        <f t="shared" si="13"/>
        <v>0</v>
      </c>
      <c r="Q94" s="26">
        <f t="shared" si="18"/>
        <v>0</v>
      </c>
      <c r="R94" s="23"/>
      <c r="S94" s="26">
        <f t="shared" si="19"/>
        <v>0</v>
      </c>
      <c r="T94" s="26">
        <f t="shared" si="20"/>
        <v>0</v>
      </c>
      <c r="U94" s="23"/>
      <c r="V94" s="280"/>
    </row>
    <row r="95" spans="1:22" s="6" customFormat="1" ht="50.25" customHeight="1">
      <c r="A95" s="16" t="s">
        <v>165</v>
      </c>
      <c r="B95" s="17" t="s">
        <v>166</v>
      </c>
      <c r="C95" s="18" t="s">
        <v>167</v>
      </c>
      <c r="D95" s="250">
        <f t="shared" si="14"/>
        <v>0</v>
      </c>
      <c r="E95" s="82"/>
      <c r="F95" s="82"/>
      <c r="G95" s="82">
        <f t="shared" si="11"/>
        <v>0</v>
      </c>
      <c r="H95" s="82"/>
      <c r="I95" s="11"/>
      <c r="J95" s="99">
        <f t="shared" si="15"/>
        <v>0</v>
      </c>
      <c r="K95" s="99">
        <f t="shared" si="12"/>
        <v>0</v>
      </c>
      <c r="L95" s="26"/>
      <c r="M95" s="26">
        <f t="shared" si="16"/>
        <v>0</v>
      </c>
      <c r="N95" s="26">
        <f t="shared" si="17"/>
        <v>0</v>
      </c>
      <c r="O95" s="26"/>
      <c r="P95" s="26">
        <f t="shared" si="13"/>
        <v>0</v>
      </c>
      <c r="Q95" s="26">
        <f t="shared" si="18"/>
        <v>0</v>
      </c>
      <c r="R95" s="26"/>
      <c r="S95" s="26">
        <f t="shared" si="19"/>
        <v>0</v>
      </c>
      <c r="T95" s="26">
        <f t="shared" si="20"/>
        <v>0</v>
      </c>
      <c r="U95" s="26"/>
      <c r="V95" s="279"/>
    </row>
    <row r="96" spans="1:22" ht="20.25" customHeight="1">
      <c r="A96" s="20"/>
      <c r="B96" s="21" t="s">
        <v>5</v>
      </c>
      <c r="C96" s="22"/>
      <c r="D96" s="250">
        <f t="shared" si="14"/>
        <v>0</v>
      </c>
      <c r="E96" s="82"/>
      <c r="F96" s="82"/>
      <c r="G96" s="82">
        <f t="shared" si="11"/>
        <v>0</v>
      </c>
      <c r="H96" s="82"/>
      <c r="I96" s="22"/>
      <c r="J96" s="99">
        <f t="shared" si="15"/>
        <v>0</v>
      </c>
      <c r="K96" s="99">
        <f t="shared" si="12"/>
        <v>0</v>
      </c>
      <c r="L96" s="23"/>
      <c r="M96" s="26">
        <f t="shared" si="16"/>
        <v>0</v>
      </c>
      <c r="N96" s="26">
        <f t="shared" si="17"/>
        <v>0</v>
      </c>
      <c r="O96" s="23"/>
      <c r="P96" s="26">
        <f t="shared" si="13"/>
        <v>0</v>
      </c>
      <c r="Q96" s="26">
        <f t="shared" si="18"/>
        <v>0</v>
      </c>
      <c r="R96" s="23"/>
      <c r="S96" s="26">
        <f t="shared" si="19"/>
        <v>0</v>
      </c>
      <c r="T96" s="26">
        <f t="shared" si="20"/>
        <v>0</v>
      </c>
      <c r="U96" s="23"/>
      <c r="V96" s="280"/>
    </row>
    <row r="97" spans="1:22" ht="73.5">
      <c r="A97" s="20" t="s">
        <v>168</v>
      </c>
      <c r="B97" s="21" t="s">
        <v>169</v>
      </c>
      <c r="C97" s="22" t="s">
        <v>10</v>
      </c>
      <c r="D97" s="250">
        <f t="shared" si="14"/>
        <v>0</v>
      </c>
      <c r="E97" s="82"/>
      <c r="F97" s="82"/>
      <c r="G97" s="82">
        <f t="shared" si="11"/>
        <v>0</v>
      </c>
      <c r="H97" s="82"/>
      <c r="I97" s="22"/>
      <c r="J97" s="99">
        <f t="shared" si="15"/>
        <v>0</v>
      </c>
      <c r="K97" s="99">
        <f t="shared" si="12"/>
        <v>0</v>
      </c>
      <c r="L97" s="23"/>
      <c r="M97" s="26">
        <f t="shared" si="16"/>
        <v>0</v>
      </c>
      <c r="N97" s="26">
        <f t="shared" si="17"/>
        <v>0</v>
      </c>
      <c r="O97" s="23"/>
      <c r="P97" s="26">
        <f t="shared" si="13"/>
        <v>0</v>
      </c>
      <c r="Q97" s="26">
        <f t="shared" si="18"/>
        <v>0</v>
      </c>
      <c r="R97" s="23"/>
      <c r="S97" s="26">
        <f t="shared" si="19"/>
        <v>0</v>
      </c>
      <c r="T97" s="26">
        <f t="shared" si="20"/>
        <v>0</v>
      </c>
      <c r="U97" s="23"/>
      <c r="V97" s="280"/>
    </row>
    <row r="98" spans="1:22" s="6" customFormat="1" ht="42.75" customHeight="1">
      <c r="A98" s="16" t="s">
        <v>170</v>
      </c>
      <c r="B98" s="17" t="s">
        <v>171</v>
      </c>
      <c r="C98" s="18" t="s">
        <v>172</v>
      </c>
      <c r="D98" s="250">
        <f t="shared" si="14"/>
        <v>1215</v>
      </c>
      <c r="E98" s="82">
        <v>0</v>
      </c>
      <c r="F98" s="82">
        <v>1215</v>
      </c>
      <c r="G98" s="82">
        <f t="shared" si="11"/>
        <v>0</v>
      </c>
      <c r="H98" s="82"/>
      <c r="I98" s="11"/>
      <c r="J98" s="99">
        <f t="shared" si="15"/>
        <v>0</v>
      </c>
      <c r="K98" s="99">
        <f t="shared" si="12"/>
        <v>0</v>
      </c>
      <c r="L98" s="26"/>
      <c r="M98" s="26">
        <f t="shared" si="16"/>
        <v>0</v>
      </c>
      <c r="N98" s="26">
        <f t="shared" si="17"/>
        <v>0</v>
      </c>
      <c r="O98" s="26"/>
      <c r="P98" s="26">
        <f t="shared" si="13"/>
        <v>0</v>
      </c>
      <c r="Q98" s="26">
        <f t="shared" si="18"/>
        <v>0</v>
      </c>
      <c r="R98" s="26"/>
      <c r="S98" s="26">
        <f t="shared" si="19"/>
        <v>0</v>
      </c>
      <c r="T98" s="26">
        <f t="shared" si="20"/>
        <v>0</v>
      </c>
      <c r="U98" s="26"/>
      <c r="V98" s="279"/>
    </row>
    <row r="99" spans="1:22" ht="20.25" customHeight="1">
      <c r="A99" s="20"/>
      <c r="B99" s="21" t="s">
        <v>5</v>
      </c>
      <c r="C99" s="22"/>
      <c r="D99" s="250">
        <f t="shared" si="14"/>
        <v>0</v>
      </c>
      <c r="E99" s="82"/>
      <c r="F99" s="82"/>
      <c r="G99" s="82">
        <f t="shared" si="11"/>
        <v>0</v>
      </c>
      <c r="H99" s="82"/>
      <c r="I99" s="22"/>
      <c r="J99" s="99">
        <f t="shared" si="15"/>
        <v>0</v>
      </c>
      <c r="K99" s="99">
        <f t="shared" si="12"/>
        <v>0</v>
      </c>
      <c r="L99" s="23"/>
      <c r="M99" s="26">
        <f t="shared" si="16"/>
        <v>0</v>
      </c>
      <c r="N99" s="26">
        <f t="shared" si="17"/>
        <v>0</v>
      </c>
      <c r="O99" s="23"/>
      <c r="P99" s="26">
        <f t="shared" si="13"/>
        <v>0</v>
      </c>
      <c r="Q99" s="26">
        <f t="shared" si="18"/>
        <v>0</v>
      </c>
      <c r="R99" s="23"/>
      <c r="S99" s="26">
        <f t="shared" si="19"/>
        <v>0</v>
      </c>
      <c r="T99" s="26">
        <f t="shared" si="20"/>
        <v>0</v>
      </c>
      <c r="U99" s="23"/>
      <c r="V99" s="280"/>
    </row>
    <row r="100" spans="1:22" ht="78.75" customHeight="1">
      <c r="A100" s="20" t="s">
        <v>173</v>
      </c>
      <c r="B100" s="21" t="s">
        <v>174</v>
      </c>
      <c r="C100" s="22"/>
      <c r="D100" s="250">
        <f t="shared" si="14"/>
        <v>21617</v>
      </c>
      <c r="E100" s="82">
        <v>0</v>
      </c>
      <c r="F100" s="82">
        <v>21617</v>
      </c>
      <c r="G100" s="82">
        <f t="shared" si="11"/>
        <v>0</v>
      </c>
      <c r="H100" s="82"/>
      <c r="I100" s="22"/>
      <c r="J100" s="99">
        <f t="shared" si="15"/>
        <v>0</v>
      </c>
      <c r="K100" s="99">
        <f t="shared" si="12"/>
        <v>0</v>
      </c>
      <c r="L100" s="23"/>
      <c r="M100" s="26">
        <f t="shared" si="16"/>
        <v>0</v>
      </c>
      <c r="N100" s="26">
        <f t="shared" si="17"/>
        <v>0</v>
      </c>
      <c r="O100" s="23"/>
      <c r="P100" s="26">
        <f t="shared" si="13"/>
        <v>0</v>
      </c>
      <c r="Q100" s="26">
        <f t="shared" si="18"/>
        <v>0</v>
      </c>
      <c r="R100" s="23"/>
      <c r="S100" s="26">
        <f t="shared" si="19"/>
        <v>0</v>
      </c>
      <c r="T100" s="26">
        <f t="shared" si="20"/>
        <v>0</v>
      </c>
      <c r="U100" s="23"/>
      <c r="V100" s="280"/>
    </row>
    <row r="101" spans="1:22" s="6" customFormat="1" ht="42" customHeight="1">
      <c r="A101" s="16" t="s">
        <v>175</v>
      </c>
      <c r="B101" s="17" t="s">
        <v>176</v>
      </c>
      <c r="C101" s="18" t="s">
        <v>177</v>
      </c>
      <c r="D101" s="250">
        <f t="shared" si="14"/>
        <v>557129.8</v>
      </c>
      <c r="E101" s="82">
        <v>82972.4</v>
      </c>
      <c r="F101" s="82">
        <v>474157.4</v>
      </c>
      <c r="G101" s="82">
        <f t="shared" si="11"/>
        <v>1233000</v>
      </c>
      <c r="H101" s="82">
        <v>1233000</v>
      </c>
      <c r="I101" s="11"/>
      <c r="J101" s="99">
        <f t="shared" si="15"/>
        <v>1282320</v>
      </c>
      <c r="K101" s="99">
        <f>K104</f>
        <v>1282320</v>
      </c>
      <c r="L101" s="26"/>
      <c r="M101" s="26">
        <f t="shared" si="16"/>
        <v>49320</v>
      </c>
      <c r="N101" s="26">
        <f t="shared" si="17"/>
        <v>49320</v>
      </c>
      <c r="O101" s="26"/>
      <c r="P101" s="26">
        <f t="shared" si="13"/>
        <v>700000</v>
      </c>
      <c r="Q101" s="26">
        <v>700000</v>
      </c>
      <c r="R101" s="26"/>
      <c r="S101" s="26">
        <f t="shared" si="19"/>
        <v>735000</v>
      </c>
      <c r="T101" s="26">
        <f t="shared" si="20"/>
        <v>735000</v>
      </c>
      <c r="U101" s="26"/>
      <c r="V101" s="316"/>
    </row>
    <row r="102" spans="1:22" ht="12.75" customHeight="1">
      <c r="A102" s="20"/>
      <c r="B102" s="21" t="s">
        <v>5</v>
      </c>
      <c r="C102" s="22"/>
      <c r="D102" s="250">
        <f t="shared" si="14"/>
        <v>0</v>
      </c>
      <c r="E102" s="82"/>
      <c r="F102" s="82"/>
      <c r="G102" s="82">
        <f t="shared" si="11"/>
        <v>0</v>
      </c>
      <c r="H102" s="82"/>
      <c r="I102" s="22"/>
      <c r="J102" s="99">
        <f t="shared" si="15"/>
        <v>0</v>
      </c>
      <c r="K102" s="99">
        <f>H102*0.04+H102</f>
        <v>0</v>
      </c>
      <c r="L102" s="23"/>
      <c r="M102" s="26">
        <f t="shared" si="16"/>
        <v>0</v>
      </c>
      <c r="N102" s="26">
        <f t="shared" si="17"/>
        <v>0</v>
      </c>
      <c r="O102" s="23"/>
      <c r="P102" s="26">
        <f t="shared" si="13"/>
        <v>0</v>
      </c>
      <c r="Q102" s="26">
        <f t="shared" si="18"/>
        <v>0</v>
      </c>
      <c r="R102" s="23"/>
      <c r="S102" s="26">
        <f t="shared" si="19"/>
        <v>0</v>
      </c>
      <c r="T102" s="26">
        <f t="shared" si="20"/>
        <v>0</v>
      </c>
      <c r="U102" s="23"/>
      <c r="V102" s="317"/>
    </row>
    <row r="103" spans="1:22" ht="26.25" customHeight="1">
      <c r="A103" s="20" t="s">
        <v>178</v>
      </c>
      <c r="B103" s="21" t="s">
        <v>179</v>
      </c>
      <c r="C103" s="22" t="s">
        <v>10</v>
      </c>
      <c r="D103" s="250">
        <f t="shared" si="14"/>
        <v>0</v>
      </c>
      <c r="E103" s="82"/>
      <c r="F103" s="82"/>
      <c r="G103" s="82">
        <f t="shared" si="11"/>
        <v>0</v>
      </c>
      <c r="H103" s="82"/>
      <c r="I103" s="22"/>
      <c r="J103" s="99">
        <f t="shared" si="15"/>
        <v>0</v>
      </c>
      <c r="K103" s="99">
        <f>H103*0.04+H103</f>
        <v>0</v>
      </c>
      <c r="L103" s="23"/>
      <c r="M103" s="26">
        <f t="shared" si="16"/>
        <v>0</v>
      </c>
      <c r="N103" s="26">
        <f t="shared" si="17"/>
        <v>0</v>
      </c>
      <c r="O103" s="23"/>
      <c r="P103" s="26">
        <f t="shared" si="13"/>
        <v>0</v>
      </c>
      <c r="Q103" s="26">
        <f t="shared" si="18"/>
        <v>0</v>
      </c>
      <c r="R103" s="23"/>
      <c r="S103" s="26">
        <f t="shared" si="19"/>
        <v>0</v>
      </c>
      <c r="T103" s="26">
        <f t="shared" si="20"/>
        <v>0</v>
      </c>
      <c r="U103" s="23"/>
      <c r="V103" s="317"/>
    </row>
    <row r="104" spans="1:22" ht="33" customHeight="1">
      <c r="A104" s="20" t="s">
        <v>180</v>
      </c>
      <c r="B104" s="21" t="s">
        <v>181</v>
      </c>
      <c r="C104" s="22" t="s">
        <v>10</v>
      </c>
      <c r="D104" s="250">
        <f t="shared" si="14"/>
        <v>553066.7</v>
      </c>
      <c r="E104" s="82">
        <v>0</v>
      </c>
      <c r="F104" s="82">
        <v>553066.7</v>
      </c>
      <c r="G104" s="82">
        <f>H104</f>
        <v>1233000</v>
      </c>
      <c r="H104" s="82">
        <v>1233000</v>
      </c>
      <c r="I104" s="22"/>
      <c r="J104" s="99">
        <f t="shared" si="15"/>
        <v>1282320</v>
      </c>
      <c r="K104" s="99">
        <f>H104*0.04+H104</f>
        <v>1282320</v>
      </c>
      <c r="L104" s="23"/>
      <c r="M104" s="26">
        <f t="shared" si="16"/>
        <v>49320</v>
      </c>
      <c r="N104" s="26">
        <f t="shared" si="17"/>
        <v>49320</v>
      </c>
      <c r="O104" s="23"/>
      <c r="P104" s="26">
        <f>Q104</f>
        <v>1341350.3</v>
      </c>
      <c r="Q104" s="26">
        <v>1341350.3</v>
      </c>
      <c r="R104" s="23"/>
      <c r="S104" s="26">
        <f t="shared" si="19"/>
        <v>1408417.815</v>
      </c>
      <c r="T104" s="26">
        <f t="shared" si="20"/>
        <v>1408417.815</v>
      </c>
      <c r="U104" s="23"/>
      <c r="V104" s="317"/>
    </row>
    <row r="105" spans="1:22" ht="39.75" customHeight="1" thickBot="1">
      <c r="A105" s="27" t="s">
        <v>182</v>
      </c>
      <c r="B105" s="28" t="s">
        <v>183</v>
      </c>
      <c r="C105" s="29" t="s">
        <v>10</v>
      </c>
      <c r="D105" s="250">
        <f t="shared" si="14"/>
        <v>8065.7</v>
      </c>
      <c r="E105" s="87">
        <v>8065.7</v>
      </c>
      <c r="F105" s="87"/>
      <c r="G105" s="82">
        <f>H105</f>
        <v>0</v>
      </c>
      <c r="H105" s="87"/>
      <c r="I105" s="29"/>
      <c r="J105" s="99">
        <f t="shared" si="15"/>
        <v>0</v>
      </c>
      <c r="K105" s="99">
        <f>H105*0.04+H105</f>
        <v>0</v>
      </c>
      <c r="L105" s="30"/>
      <c r="M105" s="26">
        <f t="shared" si="16"/>
        <v>0</v>
      </c>
      <c r="N105" s="26">
        <f t="shared" si="17"/>
        <v>0</v>
      </c>
      <c r="O105" s="30"/>
      <c r="P105" s="26">
        <f>J105*0.06+K105</f>
        <v>0</v>
      </c>
      <c r="Q105" s="26">
        <f t="shared" si="18"/>
        <v>0</v>
      </c>
      <c r="R105" s="30"/>
      <c r="S105" s="26">
        <f t="shared" si="19"/>
        <v>0</v>
      </c>
      <c r="T105" s="26">
        <f t="shared" si="20"/>
        <v>0</v>
      </c>
      <c r="U105" s="30"/>
      <c r="V105" s="318"/>
    </row>
    <row r="106" spans="1:21" ht="10.5">
      <c r="A106" s="31"/>
      <c r="B106" s="32"/>
      <c r="C106" s="31"/>
      <c r="D106" s="31"/>
      <c r="E106" s="31"/>
      <c r="F106" s="31"/>
      <c r="G106" s="31"/>
      <c r="H106" s="31"/>
      <c r="I106" s="31"/>
      <c r="J106" s="230"/>
      <c r="K106" s="230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10.5">
      <c r="A107" s="31"/>
      <c r="B107" s="32"/>
      <c r="C107" s="31"/>
      <c r="D107" s="31"/>
      <c r="E107" s="31"/>
      <c r="F107" s="31"/>
      <c r="G107" s="31"/>
      <c r="H107" s="31"/>
      <c r="I107" s="31"/>
      <c r="J107" s="230"/>
      <c r="K107" s="230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ht="10.5">
      <c r="A108" s="31"/>
      <c r="B108" s="32"/>
      <c r="C108" s="31"/>
      <c r="D108" s="31"/>
      <c r="E108" s="31"/>
      <c r="F108" s="31"/>
      <c r="G108" s="31"/>
      <c r="H108" s="31"/>
      <c r="I108" s="31"/>
      <c r="J108" s="230"/>
      <c r="K108" s="230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</sheetData>
  <sheetProtection/>
  <mergeCells count="29">
    <mergeCell ref="A1:U1"/>
    <mergeCell ref="K4:L4"/>
    <mergeCell ref="J4:J5"/>
    <mergeCell ref="P4:P5"/>
    <mergeCell ref="Q4:R4"/>
    <mergeCell ref="E4:F4"/>
    <mergeCell ref="G4:G5"/>
    <mergeCell ref="M3:O3"/>
    <mergeCell ref="M4:M5"/>
    <mergeCell ref="N4:O4"/>
    <mergeCell ref="B3:B5"/>
    <mergeCell ref="A3:A5"/>
    <mergeCell ref="J3:L3"/>
    <mergeCell ref="P3:R3"/>
    <mergeCell ref="S3:U3"/>
    <mergeCell ref="H4:I4"/>
    <mergeCell ref="T4:U4"/>
    <mergeCell ref="S4:S5"/>
    <mergeCell ref="C3:C5"/>
    <mergeCell ref="V101:V105"/>
    <mergeCell ref="V55:V57"/>
    <mergeCell ref="V68:V70"/>
    <mergeCell ref="D4:D5"/>
    <mergeCell ref="D3:F3"/>
    <mergeCell ref="G3:I3"/>
    <mergeCell ref="V11:V18"/>
    <mergeCell ref="V39:V42"/>
    <mergeCell ref="V43:V54"/>
    <mergeCell ref="V4:V5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zoomScale="120" zoomScaleNormal="120" zoomScalePageLayoutView="0" workbookViewId="0" topLeftCell="A1">
      <selection activeCell="M11" sqref="M11"/>
    </sheetView>
  </sheetViews>
  <sheetFormatPr defaultColWidth="9.140625" defaultRowHeight="12"/>
  <cols>
    <col min="1" max="1" width="13.00390625" style="2" customWidth="1"/>
    <col min="2" max="2" width="42.421875" style="3" customWidth="1"/>
    <col min="3" max="3" width="9.7109375" style="2" customWidth="1"/>
    <col min="4" max="4" width="15.8515625" style="2" customWidth="1"/>
    <col min="5" max="6" width="11.421875" style="2" customWidth="1"/>
    <col min="7" max="7" width="13.00390625" style="2" customWidth="1"/>
    <col min="8" max="9" width="11.421875" style="96" customWidth="1"/>
    <col min="10" max="10" width="10.7109375" style="2" customWidth="1"/>
    <col min="11" max="11" width="12.7109375" style="1" customWidth="1"/>
    <col min="12" max="12" width="13.28125" style="91" customWidth="1"/>
    <col min="13" max="13" width="12.140625" style="233" customWidth="1"/>
    <col min="14" max="14" width="14.140625" style="1" customWidth="1"/>
    <col min="15" max="15" width="14.421875" style="1" customWidth="1"/>
    <col min="16" max="16" width="16.28125" style="1" customWidth="1"/>
    <col min="17" max="17" width="13.421875" style="1" customWidth="1"/>
    <col min="18" max="19" width="14.28125" style="1" customWidth="1"/>
    <col min="20" max="20" width="16.140625" style="1" customWidth="1"/>
    <col min="21" max="21" width="16.28125" style="1" customWidth="1"/>
    <col min="22" max="22" width="15.421875" style="1" customWidth="1"/>
    <col min="23" max="23" width="22.8515625" style="0" customWidth="1"/>
  </cols>
  <sheetData>
    <row r="1" spans="1:22" ht="41.25" customHeight="1">
      <c r="A1" s="350" t="s">
        <v>723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23" ht="15" customHeight="1" thickBot="1">
      <c r="A2" s="31"/>
      <c r="B2" s="32"/>
      <c r="C2" s="31"/>
      <c r="D2" s="31"/>
      <c r="E2" s="31"/>
      <c r="F2" s="31"/>
      <c r="G2" s="31"/>
      <c r="H2" s="97"/>
      <c r="I2" s="97"/>
      <c r="J2" s="31"/>
      <c r="K2" s="33"/>
      <c r="L2" s="92"/>
      <c r="M2" s="230"/>
      <c r="N2" s="33"/>
      <c r="O2" s="33"/>
      <c r="P2" s="33"/>
      <c r="Q2" s="33"/>
      <c r="R2" s="33"/>
      <c r="S2" s="33"/>
      <c r="T2" s="33"/>
      <c r="U2" s="33"/>
      <c r="W2" s="34" t="s">
        <v>0</v>
      </c>
    </row>
    <row r="3" spans="1:23" ht="22.5" customHeight="1">
      <c r="A3" s="359" t="s">
        <v>1</v>
      </c>
      <c r="B3" s="347" t="s">
        <v>2</v>
      </c>
      <c r="C3" s="348" t="s">
        <v>3</v>
      </c>
      <c r="D3" s="352" t="s">
        <v>186</v>
      </c>
      <c r="E3" s="325" t="s">
        <v>716</v>
      </c>
      <c r="F3" s="325"/>
      <c r="G3" s="325"/>
      <c r="H3" s="325" t="s">
        <v>717</v>
      </c>
      <c r="I3" s="325"/>
      <c r="J3" s="325"/>
      <c r="K3" s="325" t="s">
        <v>184</v>
      </c>
      <c r="L3" s="325"/>
      <c r="M3" s="325"/>
      <c r="N3" s="343" t="s">
        <v>719</v>
      </c>
      <c r="O3" s="344"/>
      <c r="P3" s="345"/>
      <c r="Q3" s="325" t="s">
        <v>712</v>
      </c>
      <c r="R3" s="325"/>
      <c r="S3" s="325"/>
      <c r="T3" s="325" t="s">
        <v>720</v>
      </c>
      <c r="U3" s="325"/>
      <c r="V3" s="354"/>
      <c r="W3" s="66" t="s">
        <v>616</v>
      </c>
    </row>
    <row r="4" spans="1:23" ht="18.75" customHeight="1">
      <c r="A4" s="360"/>
      <c r="B4" s="324"/>
      <c r="C4" s="349"/>
      <c r="D4" s="353"/>
      <c r="E4" s="324" t="s">
        <v>4</v>
      </c>
      <c r="F4" s="324" t="s">
        <v>5</v>
      </c>
      <c r="G4" s="324"/>
      <c r="H4" s="337" t="s">
        <v>4</v>
      </c>
      <c r="I4" s="324" t="s">
        <v>5</v>
      </c>
      <c r="J4" s="324"/>
      <c r="K4" s="355" t="s">
        <v>4</v>
      </c>
      <c r="L4" s="357" t="s">
        <v>5</v>
      </c>
      <c r="M4" s="358"/>
      <c r="N4" s="324" t="s">
        <v>4</v>
      </c>
      <c r="O4" s="324" t="s">
        <v>5</v>
      </c>
      <c r="P4" s="324"/>
      <c r="Q4" s="324" t="s">
        <v>4</v>
      </c>
      <c r="R4" s="324" t="s">
        <v>5</v>
      </c>
      <c r="S4" s="324"/>
      <c r="T4" s="324" t="s">
        <v>4</v>
      </c>
      <c r="U4" s="324" t="s">
        <v>5</v>
      </c>
      <c r="V4" s="346"/>
      <c r="W4" s="319" t="s">
        <v>721</v>
      </c>
    </row>
    <row r="5" spans="1:23" ht="38.25" customHeight="1">
      <c r="A5" s="360"/>
      <c r="B5" s="324"/>
      <c r="C5" s="349"/>
      <c r="D5" s="353"/>
      <c r="E5" s="324"/>
      <c r="F5" s="14" t="s">
        <v>6</v>
      </c>
      <c r="G5" s="14" t="s">
        <v>7</v>
      </c>
      <c r="H5" s="337"/>
      <c r="I5" s="77" t="s">
        <v>6</v>
      </c>
      <c r="J5" s="14" t="s">
        <v>7</v>
      </c>
      <c r="K5" s="356"/>
      <c r="L5" s="93" t="s">
        <v>6</v>
      </c>
      <c r="M5" s="77" t="s">
        <v>7</v>
      </c>
      <c r="N5" s="324"/>
      <c r="O5" s="14" t="s">
        <v>6</v>
      </c>
      <c r="P5" s="14" t="s">
        <v>7</v>
      </c>
      <c r="Q5" s="324"/>
      <c r="R5" s="14" t="s">
        <v>6</v>
      </c>
      <c r="S5" s="14" t="s">
        <v>7</v>
      </c>
      <c r="T5" s="324"/>
      <c r="U5" s="14" t="s">
        <v>6</v>
      </c>
      <c r="V5" s="60" t="s">
        <v>7</v>
      </c>
      <c r="W5" s="319"/>
    </row>
    <row r="6" spans="1:23" ht="12.75" customHeight="1">
      <c r="A6" s="1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88">
        <v>8</v>
      </c>
      <c r="I6" s="88">
        <v>9</v>
      </c>
      <c r="J6" s="12">
        <v>10</v>
      </c>
      <c r="K6" s="12">
        <v>11</v>
      </c>
      <c r="L6" s="94">
        <v>12</v>
      </c>
      <c r="M6" s="88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59">
        <v>22</v>
      </c>
      <c r="W6" s="67">
        <v>22</v>
      </c>
    </row>
    <row r="7" spans="1:23" s="6" customFormat="1" ht="31.5" customHeight="1">
      <c r="A7" s="16" t="s">
        <v>8</v>
      </c>
      <c r="B7" s="17" t="s">
        <v>9</v>
      </c>
      <c r="C7" s="18" t="s">
        <v>10</v>
      </c>
      <c r="D7" s="18"/>
      <c r="E7" s="250">
        <f>F7+G7</f>
        <v>6345842.6</v>
      </c>
      <c r="F7" s="82">
        <v>3753597.3</v>
      </c>
      <c r="G7" s="250">
        <v>2592245.3</v>
      </c>
      <c r="H7" s="82">
        <v>3530410</v>
      </c>
      <c r="I7" s="82">
        <v>4144000</v>
      </c>
      <c r="J7" s="11"/>
      <c r="K7" s="99">
        <f aca="true" t="shared" si="0" ref="K7:K70">L7</f>
        <v>4735701.3</v>
      </c>
      <c r="L7" s="99">
        <v>4735701.3</v>
      </c>
      <c r="M7" s="99"/>
      <c r="N7" s="26">
        <f>K7-H7</f>
        <v>1205291.2999999998</v>
      </c>
      <c r="O7" s="26">
        <f>L7-I7</f>
        <v>591701.2999999998</v>
      </c>
      <c r="P7" s="26"/>
      <c r="Q7" s="26">
        <f>K7*0.06+K7</f>
        <v>5019843.378</v>
      </c>
      <c r="R7" s="26">
        <f>L7*0.06+L7</f>
        <v>5019843.378</v>
      </c>
      <c r="S7" s="26"/>
      <c r="T7" s="26">
        <f>Q7*0.05+Q7</f>
        <v>5270835.5468999995</v>
      </c>
      <c r="U7" s="26">
        <f>R7*0.05+R7</f>
        <v>5270835.5468999995</v>
      </c>
      <c r="V7" s="62"/>
      <c r="W7" s="275"/>
    </row>
    <row r="8" spans="1:23" ht="12.75" customHeight="1">
      <c r="A8" s="20"/>
      <c r="B8" s="21" t="s">
        <v>5</v>
      </c>
      <c r="C8" s="22"/>
      <c r="D8" s="22"/>
      <c r="E8" s="250">
        <f aca="true" t="shared" si="1" ref="E8:E71">F8+G8</f>
        <v>0</v>
      </c>
      <c r="F8" s="22"/>
      <c r="G8" s="22"/>
      <c r="H8" s="98"/>
      <c r="I8" s="98"/>
      <c r="J8" s="22"/>
      <c r="K8" s="99">
        <f t="shared" si="0"/>
        <v>0</v>
      </c>
      <c r="L8" s="95"/>
      <c r="M8" s="90"/>
      <c r="N8" s="26">
        <f aca="true" t="shared" si="2" ref="N8:N71">K8-H8</f>
        <v>0</v>
      </c>
      <c r="O8" s="26">
        <f aca="true" t="shared" si="3" ref="O8:O71">L8-I8</f>
        <v>0</v>
      </c>
      <c r="P8" s="23"/>
      <c r="Q8" s="26">
        <f aca="true" t="shared" si="4" ref="Q8:Q71">K8*0.06+K8</f>
        <v>0</v>
      </c>
      <c r="R8" s="26">
        <f aca="true" t="shared" si="5" ref="R8:R71">L8*0.06+L8</f>
        <v>0</v>
      </c>
      <c r="S8" s="23"/>
      <c r="T8" s="26">
        <f aca="true" t="shared" si="6" ref="T8:T71">Q8*0.05+Q8</f>
        <v>0</v>
      </c>
      <c r="U8" s="26">
        <f aca="true" t="shared" si="7" ref="U8:U71">R8*0.05+R8</f>
        <v>0</v>
      </c>
      <c r="V8" s="61"/>
      <c r="W8" s="276"/>
    </row>
    <row r="9" spans="1:23" s="6" customFormat="1" ht="53.25" customHeight="1">
      <c r="A9" s="16" t="s">
        <v>11</v>
      </c>
      <c r="B9" s="17" t="s">
        <v>12</v>
      </c>
      <c r="C9" s="18" t="s">
        <v>13</v>
      </c>
      <c r="D9" s="78" t="s">
        <v>705</v>
      </c>
      <c r="E9" s="250">
        <f t="shared" si="1"/>
        <v>728718.535</v>
      </c>
      <c r="F9" s="250">
        <v>728718.535</v>
      </c>
      <c r="G9" s="83">
        <v>0</v>
      </c>
      <c r="H9" s="82">
        <v>631510</v>
      </c>
      <c r="I9" s="82">
        <v>682293.6</v>
      </c>
      <c r="J9" s="11"/>
      <c r="K9" s="99">
        <f t="shared" si="0"/>
        <v>781896.3</v>
      </c>
      <c r="L9" s="99">
        <v>781896.3</v>
      </c>
      <c r="M9" s="99"/>
      <c r="N9" s="26">
        <f t="shared" si="2"/>
        <v>150386.30000000005</v>
      </c>
      <c r="O9" s="26">
        <f t="shared" si="3"/>
        <v>99602.70000000007</v>
      </c>
      <c r="P9" s="26"/>
      <c r="Q9" s="26">
        <f t="shared" si="4"/>
        <v>828810.0780000001</v>
      </c>
      <c r="R9" s="26">
        <f t="shared" si="5"/>
        <v>828810.0780000001</v>
      </c>
      <c r="S9" s="26"/>
      <c r="T9" s="26">
        <f t="shared" si="6"/>
        <v>870250.5819000001</v>
      </c>
      <c r="U9" s="26">
        <f t="shared" si="7"/>
        <v>870250.5819000001</v>
      </c>
      <c r="V9" s="62"/>
      <c r="W9" s="275"/>
    </row>
    <row r="10" spans="1:23" ht="12.75" customHeight="1">
      <c r="A10" s="20"/>
      <c r="B10" s="21" t="s">
        <v>5</v>
      </c>
      <c r="C10" s="22"/>
      <c r="D10" s="22"/>
      <c r="E10" s="250">
        <f t="shared" si="1"/>
        <v>0</v>
      </c>
      <c r="F10" s="22"/>
      <c r="G10" s="22"/>
      <c r="H10" s="98"/>
      <c r="I10" s="98"/>
      <c r="J10" s="22"/>
      <c r="K10" s="99">
        <f t="shared" si="0"/>
        <v>0</v>
      </c>
      <c r="L10" s="95"/>
      <c r="M10" s="90"/>
      <c r="N10" s="26">
        <f t="shared" si="2"/>
        <v>0</v>
      </c>
      <c r="O10" s="26">
        <f t="shared" si="3"/>
        <v>0</v>
      </c>
      <c r="P10" s="23"/>
      <c r="Q10" s="26">
        <f t="shared" si="4"/>
        <v>0</v>
      </c>
      <c r="R10" s="26">
        <f t="shared" si="5"/>
        <v>0</v>
      </c>
      <c r="S10" s="23"/>
      <c r="T10" s="26">
        <f t="shared" si="6"/>
        <v>0</v>
      </c>
      <c r="U10" s="26">
        <f t="shared" si="7"/>
        <v>0</v>
      </c>
      <c r="V10" s="61"/>
      <c r="W10" s="276"/>
    </row>
    <row r="11" spans="1:23" s="6" customFormat="1" ht="77.25" customHeight="1">
      <c r="A11" s="16" t="s">
        <v>28</v>
      </c>
      <c r="B11" s="17" t="s">
        <v>29</v>
      </c>
      <c r="C11" s="18" t="s">
        <v>30</v>
      </c>
      <c r="D11" s="339" t="s">
        <v>706</v>
      </c>
      <c r="E11" s="250">
        <f t="shared" si="1"/>
        <v>22866.9</v>
      </c>
      <c r="F11" s="82">
        <v>22866.9</v>
      </c>
      <c r="G11" s="83">
        <v>0</v>
      </c>
      <c r="H11" s="82">
        <v>17110</v>
      </c>
      <c r="I11" s="82">
        <v>18250</v>
      </c>
      <c r="J11" s="11"/>
      <c r="K11" s="99">
        <f t="shared" si="0"/>
        <v>18600</v>
      </c>
      <c r="L11" s="99">
        <v>18600</v>
      </c>
      <c r="M11" s="99"/>
      <c r="N11" s="26">
        <f t="shared" si="2"/>
        <v>1490</v>
      </c>
      <c r="O11" s="26">
        <f t="shared" si="3"/>
        <v>350</v>
      </c>
      <c r="P11" s="26"/>
      <c r="Q11" s="26">
        <f t="shared" si="4"/>
        <v>19716</v>
      </c>
      <c r="R11" s="26">
        <f t="shared" si="5"/>
        <v>19716</v>
      </c>
      <c r="S11" s="26"/>
      <c r="T11" s="26">
        <f t="shared" si="6"/>
        <v>20701.8</v>
      </c>
      <c r="U11" s="26">
        <f t="shared" si="7"/>
        <v>20701.8</v>
      </c>
      <c r="V11" s="62"/>
      <c r="W11" s="275"/>
    </row>
    <row r="12" spans="1:23" ht="12.75" customHeight="1">
      <c r="A12" s="20"/>
      <c r="B12" s="21" t="s">
        <v>5</v>
      </c>
      <c r="C12" s="22"/>
      <c r="D12" s="334"/>
      <c r="E12" s="250">
        <f t="shared" si="1"/>
        <v>0</v>
      </c>
      <c r="F12" s="22"/>
      <c r="G12" s="22"/>
      <c r="H12" s="98"/>
      <c r="I12" s="98"/>
      <c r="J12" s="22"/>
      <c r="K12" s="99">
        <f t="shared" si="0"/>
        <v>0</v>
      </c>
      <c r="L12" s="95"/>
      <c r="M12" s="99"/>
      <c r="N12" s="26">
        <f t="shared" si="2"/>
        <v>0</v>
      </c>
      <c r="O12" s="26">
        <f t="shared" si="3"/>
        <v>0</v>
      </c>
      <c r="P12" s="26"/>
      <c r="Q12" s="26">
        <f t="shared" si="4"/>
        <v>0</v>
      </c>
      <c r="R12" s="26">
        <f t="shared" si="5"/>
        <v>0</v>
      </c>
      <c r="S12" s="26"/>
      <c r="T12" s="26">
        <f t="shared" si="6"/>
        <v>0</v>
      </c>
      <c r="U12" s="26">
        <f t="shared" si="7"/>
        <v>0</v>
      </c>
      <c r="V12" s="62"/>
      <c r="W12" s="276"/>
    </row>
    <row r="13" spans="1:23" ht="42" customHeight="1">
      <c r="A13" s="20" t="s">
        <v>31</v>
      </c>
      <c r="B13" s="21" t="s">
        <v>32</v>
      </c>
      <c r="C13" s="22" t="s">
        <v>10</v>
      </c>
      <c r="D13" s="334"/>
      <c r="E13" s="250">
        <f t="shared" si="1"/>
        <v>0</v>
      </c>
      <c r="F13" s="11"/>
      <c r="G13" s="22"/>
      <c r="H13" s="98"/>
      <c r="I13" s="98"/>
      <c r="J13" s="22"/>
      <c r="K13" s="99">
        <f t="shared" si="0"/>
        <v>0</v>
      </c>
      <c r="L13" s="95"/>
      <c r="M13" s="99"/>
      <c r="N13" s="26">
        <f t="shared" si="2"/>
        <v>0</v>
      </c>
      <c r="O13" s="26">
        <f t="shared" si="3"/>
        <v>0</v>
      </c>
      <c r="P13" s="26"/>
      <c r="Q13" s="26">
        <f t="shared" si="4"/>
        <v>0</v>
      </c>
      <c r="R13" s="26">
        <f t="shared" si="5"/>
        <v>0</v>
      </c>
      <c r="S13" s="26"/>
      <c r="T13" s="26">
        <f t="shared" si="6"/>
        <v>0</v>
      </c>
      <c r="U13" s="26">
        <f t="shared" si="7"/>
        <v>0</v>
      </c>
      <c r="V13" s="62"/>
      <c r="W13" s="275"/>
    </row>
    <row r="14" spans="1:23" ht="60.75" customHeight="1">
      <c r="A14" s="20" t="s">
        <v>33</v>
      </c>
      <c r="B14" s="21" t="s">
        <v>34</v>
      </c>
      <c r="C14" s="22" t="s">
        <v>10</v>
      </c>
      <c r="D14" s="335"/>
      <c r="E14" s="250">
        <f t="shared" si="1"/>
        <v>0</v>
      </c>
      <c r="F14" s="11"/>
      <c r="G14" s="22"/>
      <c r="H14" s="98"/>
      <c r="I14" s="98"/>
      <c r="J14" s="22"/>
      <c r="K14" s="99">
        <f t="shared" si="0"/>
        <v>0</v>
      </c>
      <c r="L14" s="95"/>
      <c r="M14" s="99"/>
      <c r="N14" s="26">
        <f t="shared" si="2"/>
        <v>0</v>
      </c>
      <c r="O14" s="26">
        <f t="shared" si="3"/>
        <v>0</v>
      </c>
      <c r="P14" s="26"/>
      <c r="Q14" s="26">
        <f t="shared" si="4"/>
        <v>0</v>
      </c>
      <c r="R14" s="26">
        <f t="shared" si="5"/>
        <v>0</v>
      </c>
      <c r="S14" s="26"/>
      <c r="T14" s="26">
        <f t="shared" si="6"/>
        <v>0</v>
      </c>
      <c r="U14" s="26">
        <f t="shared" si="7"/>
        <v>0</v>
      </c>
      <c r="V14" s="62"/>
      <c r="W14" s="275"/>
    </row>
    <row r="15" spans="1:23" ht="37.5" customHeight="1">
      <c r="A15" s="20" t="s">
        <v>35</v>
      </c>
      <c r="B15" s="21" t="s">
        <v>36</v>
      </c>
      <c r="C15" s="22" t="s">
        <v>10</v>
      </c>
      <c r="D15" s="22"/>
      <c r="E15" s="250">
        <f t="shared" si="1"/>
        <v>267</v>
      </c>
      <c r="F15" s="82">
        <v>267</v>
      </c>
      <c r="G15" s="22"/>
      <c r="H15" s="82">
        <v>250</v>
      </c>
      <c r="I15" s="82">
        <v>133</v>
      </c>
      <c r="J15" s="22"/>
      <c r="K15" s="99">
        <f t="shared" si="0"/>
        <v>300</v>
      </c>
      <c r="L15" s="99">
        <v>300</v>
      </c>
      <c r="M15" s="90"/>
      <c r="N15" s="26">
        <f t="shared" si="2"/>
        <v>50</v>
      </c>
      <c r="O15" s="26">
        <f t="shared" si="3"/>
        <v>167</v>
      </c>
      <c r="P15" s="23"/>
      <c r="Q15" s="26">
        <f t="shared" si="4"/>
        <v>318</v>
      </c>
      <c r="R15" s="26">
        <f t="shared" si="5"/>
        <v>318</v>
      </c>
      <c r="S15" s="23"/>
      <c r="T15" s="26">
        <f t="shared" si="6"/>
        <v>333.9</v>
      </c>
      <c r="U15" s="26">
        <f t="shared" si="7"/>
        <v>333.9</v>
      </c>
      <c r="V15" s="61"/>
      <c r="W15" s="275"/>
    </row>
    <row r="16" spans="1:23" ht="72.75" customHeight="1">
      <c r="A16" s="20" t="s">
        <v>55</v>
      </c>
      <c r="B16" s="21" t="s">
        <v>56</v>
      </c>
      <c r="C16" s="22" t="s">
        <v>10</v>
      </c>
      <c r="D16" s="22"/>
      <c r="E16" s="250">
        <f t="shared" si="1"/>
        <v>0</v>
      </c>
      <c r="F16" s="82"/>
      <c r="G16" s="22"/>
      <c r="H16" s="98"/>
      <c r="I16" s="98"/>
      <c r="J16" s="22"/>
      <c r="K16" s="99">
        <f t="shared" si="0"/>
        <v>0</v>
      </c>
      <c r="L16" s="95"/>
      <c r="M16" s="99"/>
      <c r="N16" s="26">
        <f t="shared" si="2"/>
        <v>0</v>
      </c>
      <c r="O16" s="26">
        <f t="shared" si="3"/>
        <v>0</v>
      </c>
      <c r="P16" s="26"/>
      <c r="Q16" s="26">
        <f t="shared" si="4"/>
        <v>0</v>
      </c>
      <c r="R16" s="26">
        <f t="shared" si="5"/>
        <v>0</v>
      </c>
      <c r="S16" s="26"/>
      <c r="T16" s="26">
        <f t="shared" si="6"/>
        <v>0</v>
      </c>
      <c r="U16" s="26">
        <f t="shared" si="7"/>
        <v>0</v>
      </c>
      <c r="V16" s="62"/>
      <c r="W16" s="275"/>
    </row>
    <row r="17" spans="1:23" ht="51" customHeight="1">
      <c r="A17" s="20" t="s">
        <v>59</v>
      </c>
      <c r="B17" s="21" t="s">
        <v>60</v>
      </c>
      <c r="C17" s="22" t="s">
        <v>10</v>
      </c>
      <c r="D17" s="22"/>
      <c r="E17" s="250">
        <f t="shared" si="1"/>
        <v>0</v>
      </c>
      <c r="F17" s="22"/>
      <c r="G17" s="22"/>
      <c r="H17" s="98"/>
      <c r="I17" s="98"/>
      <c r="J17" s="22"/>
      <c r="K17" s="99">
        <f t="shared" si="0"/>
        <v>0</v>
      </c>
      <c r="L17" s="95"/>
      <c r="M17" s="99"/>
      <c r="N17" s="26">
        <f t="shared" si="2"/>
        <v>0</v>
      </c>
      <c r="O17" s="26">
        <f t="shared" si="3"/>
        <v>0</v>
      </c>
      <c r="P17" s="26"/>
      <c r="Q17" s="26">
        <f t="shared" si="4"/>
        <v>0</v>
      </c>
      <c r="R17" s="26">
        <f t="shared" si="5"/>
        <v>0</v>
      </c>
      <c r="S17" s="26"/>
      <c r="T17" s="26">
        <f t="shared" si="6"/>
        <v>0</v>
      </c>
      <c r="U17" s="26">
        <f t="shared" si="7"/>
        <v>0</v>
      </c>
      <c r="V17" s="62"/>
      <c r="W17" s="276"/>
    </row>
    <row r="18" spans="1:23" ht="41.25" customHeight="1">
      <c r="A18" s="20" t="s">
        <v>61</v>
      </c>
      <c r="B18" s="21" t="s">
        <v>62</v>
      </c>
      <c r="C18" s="22" t="s">
        <v>10</v>
      </c>
      <c r="D18" s="22"/>
      <c r="E18" s="250">
        <f t="shared" si="1"/>
        <v>0</v>
      </c>
      <c r="F18" s="11"/>
      <c r="G18" s="22"/>
      <c r="H18" s="98"/>
      <c r="I18" s="98"/>
      <c r="J18" s="22"/>
      <c r="K18" s="99">
        <f t="shared" si="0"/>
        <v>0</v>
      </c>
      <c r="L18" s="95"/>
      <c r="M18" s="90"/>
      <c r="N18" s="26">
        <f t="shared" si="2"/>
        <v>0</v>
      </c>
      <c r="O18" s="26">
        <f t="shared" si="3"/>
        <v>0</v>
      </c>
      <c r="P18" s="23"/>
      <c r="Q18" s="26">
        <f t="shared" si="4"/>
        <v>0</v>
      </c>
      <c r="R18" s="26">
        <f t="shared" si="5"/>
        <v>0</v>
      </c>
      <c r="S18" s="23"/>
      <c r="T18" s="26">
        <f t="shared" si="6"/>
        <v>0</v>
      </c>
      <c r="U18" s="26">
        <f t="shared" si="7"/>
        <v>0</v>
      </c>
      <c r="V18" s="61"/>
      <c r="W18" s="275"/>
    </row>
    <row r="19" spans="1:23" ht="40.5" customHeight="1">
      <c r="A19" s="20" t="s">
        <v>63</v>
      </c>
      <c r="B19" s="21" t="s">
        <v>64</v>
      </c>
      <c r="C19" s="22" t="s">
        <v>10</v>
      </c>
      <c r="D19" s="22"/>
      <c r="E19" s="250">
        <f t="shared" si="1"/>
        <v>0</v>
      </c>
      <c r="F19" s="11"/>
      <c r="G19" s="22"/>
      <c r="H19" s="98"/>
      <c r="I19" s="98"/>
      <c r="J19" s="22"/>
      <c r="K19" s="99">
        <f t="shared" si="0"/>
        <v>0</v>
      </c>
      <c r="L19" s="95"/>
      <c r="M19" s="90"/>
      <c r="N19" s="26">
        <f t="shared" si="2"/>
        <v>0</v>
      </c>
      <c r="O19" s="26">
        <f t="shared" si="3"/>
        <v>0</v>
      </c>
      <c r="P19" s="23"/>
      <c r="Q19" s="26">
        <f t="shared" si="4"/>
        <v>0</v>
      </c>
      <c r="R19" s="26">
        <f t="shared" si="5"/>
        <v>0</v>
      </c>
      <c r="S19" s="23"/>
      <c r="T19" s="26">
        <f t="shared" si="6"/>
        <v>0</v>
      </c>
      <c r="U19" s="26">
        <f t="shared" si="7"/>
        <v>0</v>
      </c>
      <c r="V19" s="61"/>
      <c r="W19" s="275"/>
    </row>
    <row r="20" spans="1:23" ht="20.25" customHeight="1">
      <c r="A20" s="20" t="s">
        <v>65</v>
      </c>
      <c r="B20" s="21" t="s">
        <v>66</v>
      </c>
      <c r="C20" s="22" t="s">
        <v>10</v>
      </c>
      <c r="D20" s="22"/>
      <c r="E20" s="250">
        <f t="shared" si="1"/>
        <v>0</v>
      </c>
      <c r="F20" s="22"/>
      <c r="G20" s="22"/>
      <c r="H20" s="98"/>
      <c r="I20" s="98"/>
      <c r="J20" s="22"/>
      <c r="K20" s="99">
        <f t="shared" si="0"/>
        <v>0</v>
      </c>
      <c r="L20" s="95"/>
      <c r="M20" s="90"/>
      <c r="N20" s="26">
        <f t="shared" si="2"/>
        <v>0</v>
      </c>
      <c r="O20" s="26">
        <f t="shared" si="3"/>
        <v>0</v>
      </c>
      <c r="P20" s="23"/>
      <c r="Q20" s="26">
        <f t="shared" si="4"/>
        <v>0</v>
      </c>
      <c r="R20" s="26">
        <f t="shared" si="5"/>
        <v>0</v>
      </c>
      <c r="S20" s="23"/>
      <c r="T20" s="26">
        <f t="shared" si="6"/>
        <v>0</v>
      </c>
      <c r="U20" s="26">
        <f t="shared" si="7"/>
        <v>0</v>
      </c>
      <c r="V20" s="61"/>
      <c r="W20" s="276"/>
    </row>
    <row r="21" spans="1:23" s="6" customFormat="1" ht="33.75" customHeight="1">
      <c r="A21" s="16" t="s">
        <v>67</v>
      </c>
      <c r="B21" s="17" t="s">
        <v>68</v>
      </c>
      <c r="C21" s="18" t="s">
        <v>69</v>
      </c>
      <c r="D21" s="339" t="s">
        <v>709</v>
      </c>
      <c r="E21" s="250">
        <f t="shared" si="1"/>
        <v>17979.3</v>
      </c>
      <c r="F21" s="82">
        <v>17979.3</v>
      </c>
      <c r="G21" s="11"/>
      <c r="H21" s="82">
        <v>13000</v>
      </c>
      <c r="I21" s="82">
        <v>15200</v>
      </c>
      <c r="J21" s="11"/>
      <c r="K21" s="99">
        <f t="shared" si="0"/>
        <v>15808</v>
      </c>
      <c r="L21" s="99">
        <f>I21*0.04+I21</f>
        <v>15808</v>
      </c>
      <c r="M21" s="90"/>
      <c r="N21" s="26">
        <f t="shared" si="2"/>
        <v>2808</v>
      </c>
      <c r="O21" s="26">
        <f t="shared" si="3"/>
        <v>608</v>
      </c>
      <c r="P21" s="23"/>
      <c r="Q21" s="26">
        <f t="shared" si="4"/>
        <v>16756.48</v>
      </c>
      <c r="R21" s="26">
        <f t="shared" si="5"/>
        <v>16756.48</v>
      </c>
      <c r="S21" s="23"/>
      <c r="T21" s="26">
        <f t="shared" si="6"/>
        <v>17594.304</v>
      </c>
      <c r="U21" s="26">
        <f t="shared" si="7"/>
        <v>17594.304</v>
      </c>
      <c r="V21" s="61"/>
      <c r="W21" s="276"/>
    </row>
    <row r="22" spans="1:23" ht="12.75" customHeight="1">
      <c r="A22" s="20"/>
      <c r="B22" s="21" t="s">
        <v>5</v>
      </c>
      <c r="C22" s="22"/>
      <c r="D22" s="334"/>
      <c r="E22" s="250">
        <f t="shared" si="1"/>
        <v>0</v>
      </c>
      <c r="F22" s="22"/>
      <c r="G22" s="22"/>
      <c r="H22" s="98"/>
      <c r="I22" s="98"/>
      <c r="J22" s="22"/>
      <c r="K22" s="99">
        <f t="shared" si="0"/>
        <v>0</v>
      </c>
      <c r="L22" s="99">
        <f>I22*0.04+I22</f>
        <v>0</v>
      </c>
      <c r="M22" s="90"/>
      <c r="N22" s="26">
        <f t="shared" si="2"/>
        <v>0</v>
      </c>
      <c r="O22" s="26">
        <f t="shared" si="3"/>
        <v>0</v>
      </c>
      <c r="P22" s="23"/>
      <c r="Q22" s="26">
        <f t="shared" si="4"/>
        <v>0</v>
      </c>
      <c r="R22" s="26">
        <f t="shared" si="5"/>
        <v>0</v>
      </c>
      <c r="S22" s="23"/>
      <c r="T22" s="26">
        <f t="shared" si="6"/>
        <v>0</v>
      </c>
      <c r="U22" s="26">
        <f t="shared" si="7"/>
        <v>0</v>
      </c>
      <c r="V22" s="61"/>
      <c r="W22" s="276"/>
    </row>
    <row r="23" spans="1:23" ht="70.5" customHeight="1">
      <c r="A23" s="20" t="s">
        <v>70</v>
      </c>
      <c r="B23" s="21" t="s">
        <v>71</v>
      </c>
      <c r="C23" s="22" t="s">
        <v>10</v>
      </c>
      <c r="D23" s="334"/>
      <c r="E23" s="250">
        <f t="shared" si="1"/>
        <v>7223.5</v>
      </c>
      <c r="F23" s="82">
        <v>7223.5</v>
      </c>
      <c r="G23" s="22"/>
      <c r="H23" s="82">
        <v>5000</v>
      </c>
      <c r="I23" s="82">
        <v>7000</v>
      </c>
      <c r="J23" s="22"/>
      <c r="K23" s="99">
        <f t="shared" si="0"/>
        <v>7008</v>
      </c>
      <c r="L23" s="99">
        <v>7008</v>
      </c>
      <c r="M23" s="90"/>
      <c r="N23" s="26">
        <f t="shared" si="2"/>
        <v>2008</v>
      </c>
      <c r="O23" s="26">
        <f t="shared" si="3"/>
        <v>8</v>
      </c>
      <c r="P23" s="23"/>
      <c r="Q23" s="26">
        <f t="shared" si="4"/>
        <v>7428.48</v>
      </c>
      <c r="R23" s="26">
        <f t="shared" si="5"/>
        <v>7428.48</v>
      </c>
      <c r="S23" s="23"/>
      <c r="T23" s="26">
        <f t="shared" si="6"/>
        <v>7799.9039999999995</v>
      </c>
      <c r="U23" s="26">
        <f t="shared" si="7"/>
        <v>7799.9039999999995</v>
      </c>
      <c r="V23" s="61"/>
      <c r="W23" s="276"/>
    </row>
    <row r="24" spans="1:23" ht="70.5" customHeight="1">
      <c r="A24" s="20" t="s">
        <v>72</v>
      </c>
      <c r="B24" s="21" t="s">
        <v>73</v>
      </c>
      <c r="C24" s="22" t="s">
        <v>10</v>
      </c>
      <c r="D24" s="335"/>
      <c r="E24" s="250">
        <f t="shared" si="1"/>
        <v>10755.8</v>
      </c>
      <c r="F24" s="82">
        <v>10755.8</v>
      </c>
      <c r="G24" s="22"/>
      <c r="H24" s="82">
        <v>8000</v>
      </c>
      <c r="I24" s="82">
        <v>8200</v>
      </c>
      <c r="J24" s="22"/>
      <c r="K24" s="99">
        <f t="shared" si="0"/>
        <v>8700</v>
      </c>
      <c r="L24" s="99">
        <v>8700</v>
      </c>
      <c r="M24" s="90"/>
      <c r="N24" s="26">
        <f t="shared" si="2"/>
        <v>700</v>
      </c>
      <c r="O24" s="26">
        <f t="shared" si="3"/>
        <v>500</v>
      </c>
      <c r="P24" s="23"/>
      <c r="Q24" s="26">
        <f t="shared" si="4"/>
        <v>9222</v>
      </c>
      <c r="R24" s="26">
        <f t="shared" si="5"/>
        <v>9222</v>
      </c>
      <c r="S24" s="23"/>
      <c r="T24" s="26">
        <f t="shared" si="6"/>
        <v>9683.1</v>
      </c>
      <c r="U24" s="26">
        <f t="shared" si="7"/>
        <v>9683.1</v>
      </c>
      <c r="V24" s="61"/>
      <c r="W24" s="276"/>
    </row>
    <row r="25" spans="1:23" s="6" customFormat="1" ht="51.75" customHeight="1">
      <c r="A25" s="16" t="s">
        <v>74</v>
      </c>
      <c r="B25" s="17" t="s">
        <v>75</v>
      </c>
      <c r="C25" s="18" t="s">
        <v>76</v>
      </c>
      <c r="D25" s="18"/>
      <c r="E25" s="250">
        <f t="shared" si="1"/>
        <v>4782666.976</v>
      </c>
      <c r="F25" s="277">
        <v>2686196.076</v>
      </c>
      <c r="G25" s="237">
        <v>2096470.9</v>
      </c>
      <c r="H25" s="277">
        <v>2684355.2</v>
      </c>
      <c r="I25" s="277">
        <v>3227259.5</v>
      </c>
      <c r="J25" s="11"/>
      <c r="K25" s="99">
        <f t="shared" si="0"/>
        <v>3691500.9</v>
      </c>
      <c r="L25" s="95">
        <v>3691500.9</v>
      </c>
      <c r="M25" s="90"/>
      <c r="N25" s="26">
        <f t="shared" si="2"/>
        <v>1007145.6999999997</v>
      </c>
      <c r="O25" s="26">
        <f t="shared" si="3"/>
        <v>464241.3999999999</v>
      </c>
      <c r="P25" s="23"/>
      <c r="Q25" s="26">
        <f t="shared" si="4"/>
        <v>3912990.954</v>
      </c>
      <c r="R25" s="26">
        <f t="shared" si="5"/>
        <v>3912990.954</v>
      </c>
      <c r="S25" s="23"/>
      <c r="T25" s="26">
        <f t="shared" si="6"/>
        <v>4108640.5017</v>
      </c>
      <c r="U25" s="26">
        <f t="shared" si="7"/>
        <v>4108640.5017</v>
      </c>
      <c r="V25" s="61"/>
      <c r="W25" s="276"/>
    </row>
    <row r="26" spans="1:23" ht="12.75" customHeight="1">
      <c r="A26" s="20"/>
      <c r="B26" s="21" t="s">
        <v>5</v>
      </c>
      <c r="C26" s="22"/>
      <c r="D26" s="22"/>
      <c r="E26" s="250">
        <f t="shared" si="1"/>
        <v>0</v>
      </c>
      <c r="F26" s="22"/>
      <c r="G26" s="22"/>
      <c r="H26" s="98"/>
      <c r="I26" s="98"/>
      <c r="J26" s="22"/>
      <c r="K26" s="99">
        <f t="shared" si="0"/>
        <v>0</v>
      </c>
      <c r="L26" s="95"/>
      <c r="M26" s="90"/>
      <c r="N26" s="26">
        <f t="shared" si="2"/>
        <v>0</v>
      </c>
      <c r="O26" s="26">
        <f t="shared" si="3"/>
        <v>0</v>
      </c>
      <c r="P26" s="23"/>
      <c r="Q26" s="26">
        <f t="shared" si="4"/>
        <v>0</v>
      </c>
      <c r="R26" s="26">
        <f t="shared" si="5"/>
        <v>0</v>
      </c>
      <c r="S26" s="23"/>
      <c r="T26" s="26">
        <f t="shared" si="6"/>
        <v>0</v>
      </c>
      <c r="U26" s="26">
        <f t="shared" si="7"/>
        <v>0</v>
      </c>
      <c r="V26" s="61"/>
      <c r="W26" s="276"/>
    </row>
    <row r="27" spans="1:23" s="6" customFormat="1" ht="51.75" customHeight="1">
      <c r="A27" s="16" t="s">
        <v>77</v>
      </c>
      <c r="B27" s="17" t="s">
        <v>78</v>
      </c>
      <c r="C27" s="18" t="s">
        <v>79</v>
      </c>
      <c r="D27" s="18"/>
      <c r="E27" s="250">
        <f t="shared" si="1"/>
        <v>0</v>
      </c>
      <c r="F27" s="22"/>
      <c r="G27" s="11"/>
      <c r="H27" s="100"/>
      <c r="I27" s="100"/>
      <c r="J27" s="11"/>
      <c r="K27" s="99">
        <f t="shared" si="0"/>
        <v>0</v>
      </c>
      <c r="L27" s="95"/>
      <c r="M27" s="90"/>
      <c r="N27" s="26">
        <f t="shared" si="2"/>
        <v>0</v>
      </c>
      <c r="O27" s="26">
        <f t="shared" si="3"/>
        <v>0</v>
      </c>
      <c r="P27" s="23"/>
      <c r="Q27" s="26">
        <f t="shared" si="4"/>
        <v>0</v>
      </c>
      <c r="R27" s="26">
        <f t="shared" si="5"/>
        <v>0</v>
      </c>
      <c r="S27" s="23"/>
      <c r="T27" s="26">
        <f t="shared" si="6"/>
        <v>0</v>
      </c>
      <c r="U27" s="26">
        <f t="shared" si="7"/>
        <v>0</v>
      </c>
      <c r="V27" s="61"/>
      <c r="W27" s="276"/>
    </row>
    <row r="28" spans="1:23" ht="15.75" customHeight="1">
      <c r="A28" s="20"/>
      <c r="B28" s="21" t="s">
        <v>5</v>
      </c>
      <c r="C28" s="22"/>
      <c r="D28" s="22"/>
      <c r="E28" s="250">
        <f t="shared" si="1"/>
        <v>0</v>
      </c>
      <c r="F28" s="22"/>
      <c r="G28" s="22"/>
      <c r="H28" s="98"/>
      <c r="I28" s="98"/>
      <c r="J28" s="22"/>
      <c r="K28" s="99">
        <f t="shared" si="0"/>
        <v>0</v>
      </c>
      <c r="L28" s="95"/>
      <c r="M28" s="90"/>
      <c r="N28" s="26">
        <f t="shared" si="2"/>
        <v>0</v>
      </c>
      <c r="O28" s="26">
        <f t="shared" si="3"/>
        <v>0</v>
      </c>
      <c r="P28" s="23"/>
      <c r="Q28" s="26">
        <f t="shared" si="4"/>
        <v>0</v>
      </c>
      <c r="R28" s="26">
        <f t="shared" si="5"/>
        <v>0</v>
      </c>
      <c r="S28" s="23"/>
      <c r="T28" s="26">
        <f t="shared" si="6"/>
        <v>0</v>
      </c>
      <c r="U28" s="26">
        <f t="shared" si="7"/>
        <v>0</v>
      </c>
      <c r="V28" s="61"/>
      <c r="W28" s="276"/>
    </row>
    <row r="29" spans="1:23" ht="48.75" customHeight="1">
      <c r="A29" s="20" t="s">
        <v>80</v>
      </c>
      <c r="B29" s="21" t="s">
        <v>81</v>
      </c>
      <c r="C29" s="22" t="s">
        <v>10</v>
      </c>
      <c r="D29" s="22"/>
      <c r="E29" s="250">
        <f t="shared" si="1"/>
        <v>0</v>
      </c>
      <c r="F29" s="22"/>
      <c r="G29" s="22"/>
      <c r="H29" s="98"/>
      <c r="I29" s="98"/>
      <c r="J29" s="22"/>
      <c r="K29" s="99">
        <f t="shared" si="0"/>
        <v>0</v>
      </c>
      <c r="L29" s="95"/>
      <c r="M29" s="90"/>
      <c r="N29" s="26">
        <f t="shared" si="2"/>
        <v>0</v>
      </c>
      <c r="O29" s="26">
        <f t="shared" si="3"/>
        <v>0</v>
      </c>
      <c r="P29" s="23"/>
      <c r="Q29" s="26">
        <f t="shared" si="4"/>
        <v>0</v>
      </c>
      <c r="R29" s="26">
        <f t="shared" si="5"/>
        <v>0</v>
      </c>
      <c r="S29" s="23"/>
      <c r="T29" s="26">
        <f t="shared" si="6"/>
        <v>0</v>
      </c>
      <c r="U29" s="26">
        <f t="shared" si="7"/>
        <v>0</v>
      </c>
      <c r="V29" s="61"/>
      <c r="W29" s="276"/>
    </row>
    <row r="30" spans="1:23" s="6" customFormat="1" ht="51.75" customHeight="1">
      <c r="A30" s="16" t="s">
        <v>82</v>
      </c>
      <c r="B30" s="17" t="s">
        <v>83</v>
      </c>
      <c r="C30" s="18" t="s">
        <v>84</v>
      </c>
      <c r="D30" s="18"/>
      <c r="E30" s="250">
        <f t="shared" si="1"/>
        <v>0</v>
      </c>
      <c r="F30" s="22"/>
      <c r="G30" s="11"/>
      <c r="H30" s="100"/>
      <c r="I30" s="100"/>
      <c r="J30" s="11"/>
      <c r="K30" s="99">
        <f t="shared" si="0"/>
        <v>0</v>
      </c>
      <c r="L30" s="95"/>
      <c r="M30" s="90"/>
      <c r="N30" s="26">
        <f t="shared" si="2"/>
        <v>0</v>
      </c>
      <c r="O30" s="26">
        <f t="shared" si="3"/>
        <v>0</v>
      </c>
      <c r="P30" s="23"/>
      <c r="Q30" s="26">
        <f t="shared" si="4"/>
        <v>0</v>
      </c>
      <c r="R30" s="26">
        <f t="shared" si="5"/>
        <v>0</v>
      </c>
      <c r="S30" s="23"/>
      <c r="T30" s="26">
        <f t="shared" si="6"/>
        <v>0</v>
      </c>
      <c r="U30" s="26">
        <f t="shared" si="7"/>
        <v>0</v>
      </c>
      <c r="V30" s="61"/>
      <c r="W30" s="276"/>
    </row>
    <row r="31" spans="1:23" ht="12.75" customHeight="1">
      <c r="A31" s="20"/>
      <c r="B31" s="21" t="s">
        <v>5</v>
      </c>
      <c r="C31" s="22"/>
      <c r="D31" s="22"/>
      <c r="E31" s="250">
        <f t="shared" si="1"/>
        <v>0</v>
      </c>
      <c r="F31" s="22"/>
      <c r="G31" s="22"/>
      <c r="H31" s="98"/>
      <c r="I31" s="98"/>
      <c r="J31" s="22"/>
      <c r="K31" s="99">
        <f t="shared" si="0"/>
        <v>0</v>
      </c>
      <c r="L31" s="95"/>
      <c r="M31" s="90"/>
      <c r="N31" s="26">
        <f t="shared" si="2"/>
        <v>0</v>
      </c>
      <c r="O31" s="26">
        <f t="shared" si="3"/>
        <v>0</v>
      </c>
      <c r="P31" s="23"/>
      <c r="Q31" s="26">
        <f t="shared" si="4"/>
        <v>0</v>
      </c>
      <c r="R31" s="26">
        <f t="shared" si="5"/>
        <v>0</v>
      </c>
      <c r="S31" s="23"/>
      <c r="T31" s="26">
        <f t="shared" si="6"/>
        <v>0</v>
      </c>
      <c r="U31" s="26">
        <f t="shared" si="7"/>
        <v>0</v>
      </c>
      <c r="V31" s="61"/>
      <c r="W31" s="276"/>
    </row>
    <row r="32" spans="1:23" ht="12.75" customHeight="1">
      <c r="A32" s="20" t="s">
        <v>85</v>
      </c>
      <c r="B32" s="21" t="s">
        <v>86</v>
      </c>
      <c r="C32" s="22" t="s">
        <v>10</v>
      </c>
      <c r="D32" s="22"/>
      <c r="E32" s="250">
        <f t="shared" si="1"/>
        <v>0</v>
      </c>
      <c r="F32" s="22"/>
      <c r="G32" s="22"/>
      <c r="H32" s="98"/>
      <c r="I32" s="98"/>
      <c r="J32" s="22"/>
      <c r="K32" s="99">
        <f t="shared" si="0"/>
        <v>0</v>
      </c>
      <c r="L32" s="95"/>
      <c r="M32" s="90"/>
      <c r="N32" s="26">
        <f t="shared" si="2"/>
        <v>0</v>
      </c>
      <c r="O32" s="26">
        <f t="shared" si="3"/>
        <v>0</v>
      </c>
      <c r="P32" s="23"/>
      <c r="Q32" s="26">
        <f t="shared" si="4"/>
        <v>0</v>
      </c>
      <c r="R32" s="26">
        <f t="shared" si="5"/>
        <v>0</v>
      </c>
      <c r="S32" s="23"/>
      <c r="T32" s="26">
        <f t="shared" si="6"/>
        <v>0</v>
      </c>
      <c r="U32" s="26">
        <f t="shared" si="7"/>
        <v>0</v>
      </c>
      <c r="V32" s="61"/>
      <c r="W32" s="276"/>
    </row>
    <row r="33" spans="1:23" s="6" customFormat="1" ht="63.75" customHeight="1">
      <c r="A33" s="16" t="s">
        <v>87</v>
      </c>
      <c r="B33" s="17" t="s">
        <v>88</v>
      </c>
      <c r="C33" s="18" t="s">
        <v>89</v>
      </c>
      <c r="D33" s="18"/>
      <c r="E33" s="250">
        <f t="shared" si="1"/>
        <v>2686196.076</v>
      </c>
      <c r="F33" s="82">
        <v>2686196.076</v>
      </c>
      <c r="G33" s="83">
        <v>0</v>
      </c>
      <c r="H33" s="82">
        <v>2684355.2</v>
      </c>
      <c r="I33" s="82">
        <v>3227259.5</v>
      </c>
      <c r="J33" s="11"/>
      <c r="K33" s="99">
        <f t="shared" si="0"/>
        <v>3695126.444</v>
      </c>
      <c r="L33" s="99">
        <f>L35+L36</f>
        <v>3695126.444</v>
      </c>
      <c r="M33" s="99"/>
      <c r="N33" s="26">
        <f t="shared" si="2"/>
        <v>1010771.244</v>
      </c>
      <c r="O33" s="26">
        <f t="shared" si="3"/>
        <v>467866.94400000013</v>
      </c>
      <c r="P33" s="26"/>
      <c r="Q33" s="26">
        <f t="shared" si="4"/>
        <v>3916834.03064</v>
      </c>
      <c r="R33" s="26">
        <f t="shared" si="5"/>
        <v>3916834.03064</v>
      </c>
      <c r="S33" s="26"/>
      <c r="T33" s="26">
        <f t="shared" si="6"/>
        <v>4112675.732172</v>
      </c>
      <c r="U33" s="26">
        <f t="shared" si="7"/>
        <v>4112675.732172</v>
      </c>
      <c r="V33" s="62"/>
      <c r="W33" s="276"/>
    </row>
    <row r="34" spans="1:23" ht="12.75" customHeight="1">
      <c r="A34" s="20"/>
      <c r="B34" s="21" t="s">
        <v>5</v>
      </c>
      <c r="C34" s="22"/>
      <c r="D34" s="22"/>
      <c r="E34" s="250">
        <f t="shared" si="1"/>
        <v>0</v>
      </c>
      <c r="F34" s="22"/>
      <c r="G34" s="22"/>
      <c r="H34" s="82"/>
      <c r="I34" s="82"/>
      <c r="J34" s="22"/>
      <c r="K34" s="99">
        <f t="shared" si="0"/>
        <v>0</v>
      </c>
      <c r="L34" s="99">
        <f>I34*0.04+I34</f>
        <v>0</v>
      </c>
      <c r="M34" s="90"/>
      <c r="N34" s="26">
        <f t="shared" si="2"/>
        <v>0</v>
      </c>
      <c r="O34" s="26">
        <f t="shared" si="3"/>
        <v>0</v>
      </c>
      <c r="P34" s="23"/>
      <c r="Q34" s="26">
        <f t="shared" si="4"/>
        <v>0</v>
      </c>
      <c r="R34" s="26">
        <f t="shared" si="5"/>
        <v>0</v>
      </c>
      <c r="S34" s="23"/>
      <c r="T34" s="26">
        <f t="shared" si="6"/>
        <v>0</v>
      </c>
      <c r="U34" s="26">
        <f t="shared" si="7"/>
        <v>0</v>
      </c>
      <c r="V34" s="61"/>
      <c r="W34" s="276"/>
    </row>
    <row r="35" spans="1:23" ht="32.25" customHeight="1">
      <c r="A35" s="20" t="s">
        <v>90</v>
      </c>
      <c r="B35" s="21" t="s">
        <v>91</v>
      </c>
      <c r="C35" s="22" t="s">
        <v>10</v>
      </c>
      <c r="D35" s="22"/>
      <c r="E35" s="250">
        <f t="shared" si="1"/>
        <v>2680869.1</v>
      </c>
      <c r="F35" s="241">
        <v>2680869.1</v>
      </c>
      <c r="G35" s="242">
        <v>0</v>
      </c>
      <c r="H35" s="241">
        <v>2680869.1</v>
      </c>
      <c r="I35" s="241">
        <v>3223773.4</v>
      </c>
      <c r="J35" s="22"/>
      <c r="K35" s="99">
        <f t="shared" si="0"/>
        <v>3691500.9</v>
      </c>
      <c r="L35" s="99">
        <v>3691500.9</v>
      </c>
      <c r="M35" s="90"/>
      <c r="N35" s="26">
        <f t="shared" si="2"/>
        <v>1010631.7999999998</v>
      </c>
      <c r="O35" s="26">
        <f t="shared" si="3"/>
        <v>467727.5</v>
      </c>
      <c r="P35" s="23"/>
      <c r="Q35" s="26">
        <f t="shared" si="4"/>
        <v>3912990.954</v>
      </c>
      <c r="R35" s="26">
        <f t="shared" si="5"/>
        <v>3912990.954</v>
      </c>
      <c r="S35" s="23"/>
      <c r="T35" s="26">
        <f t="shared" si="6"/>
        <v>4108640.5017</v>
      </c>
      <c r="U35" s="26">
        <f t="shared" si="7"/>
        <v>4108640.5017</v>
      </c>
      <c r="V35" s="61"/>
      <c r="W35" s="276"/>
    </row>
    <row r="36" spans="1:23" ht="32.25" customHeight="1">
      <c r="A36" s="20" t="s">
        <v>92</v>
      </c>
      <c r="B36" s="21" t="s">
        <v>93</v>
      </c>
      <c r="C36" s="22" t="s">
        <v>10</v>
      </c>
      <c r="D36" s="22"/>
      <c r="E36" s="250">
        <f t="shared" si="1"/>
        <v>1840.876</v>
      </c>
      <c r="F36" s="82">
        <v>1840.876</v>
      </c>
      <c r="G36" s="83">
        <v>0</v>
      </c>
      <c r="H36" s="82">
        <v>3486.1</v>
      </c>
      <c r="I36" s="82">
        <v>3486.1</v>
      </c>
      <c r="J36" s="22"/>
      <c r="K36" s="99">
        <f t="shared" si="0"/>
        <v>3625.544</v>
      </c>
      <c r="L36" s="99">
        <f>I36*0.04+I36</f>
        <v>3625.544</v>
      </c>
      <c r="M36" s="90"/>
      <c r="N36" s="26">
        <f t="shared" si="2"/>
        <v>139.44399999999996</v>
      </c>
      <c r="O36" s="26">
        <f t="shared" si="3"/>
        <v>139.44399999999996</v>
      </c>
      <c r="P36" s="23"/>
      <c r="Q36" s="26">
        <f t="shared" si="4"/>
        <v>3843.0766399999998</v>
      </c>
      <c r="R36" s="26">
        <f t="shared" si="5"/>
        <v>3843.0766399999998</v>
      </c>
      <c r="S36" s="23"/>
      <c r="T36" s="26">
        <f t="shared" si="6"/>
        <v>4035.2304719999997</v>
      </c>
      <c r="U36" s="26">
        <f t="shared" si="7"/>
        <v>4035.2304719999997</v>
      </c>
      <c r="V36" s="61"/>
      <c r="W36" s="276"/>
    </row>
    <row r="37" spans="1:23" s="6" customFormat="1" ht="50.25" customHeight="1">
      <c r="A37" s="16" t="s">
        <v>94</v>
      </c>
      <c r="B37" s="17" t="s">
        <v>95</v>
      </c>
      <c r="C37" s="18" t="s">
        <v>96</v>
      </c>
      <c r="D37" s="18"/>
      <c r="E37" s="250">
        <f t="shared" si="1"/>
        <v>2096470.9</v>
      </c>
      <c r="F37" s="82">
        <v>0</v>
      </c>
      <c r="G37" s="82">
        <v>2096470.9</v>
      </c>
      <c r="H37" s="100"/>
      <c r="I37" s="100"/>
      <c r="J37" s="11"/>
      <c r="K37" s="99">
        <f t="shared" si="0"/>
        <v>0</v>
      </c>
      <c r="L37" s="95"/>
      <c r="M37" s="99"/>
      <c r="N37" s="26">
        <f t="shared" si="2"/>
        <v>0</v>
      </c>
      <c r="O37" s="26">
        <f t="shared" si="3"/>
        <v>0</v>
      </c>
      <c r="P37" s="26"/>
      <c r="Q37" s="26">
        <f t="shared" si="4"/>
        <v>0</v>
      </c>
      <c r="R37" s="26">
        <f t="shared" si="5"/>
        <v>0</v>
      </c>
      <c r="S37" s="26"/>
      <c r="T37" s="26">
        <f t="shared" si="6"/>
        <v>0</v>
      </c>
      <c r="U37" s="26">
        <f t="shared" si="7"/>
        <v>0</v>
      </c>
      <c r="V37" s="62"/>
      <c r="W37" s="276"/>
    </row>
    <row r="38" spans="1:23" ht="16.5" customHeight="1">
      <c r="A38" s="20"/>
      <c r="B38" s="21" t="s">
        <v>5</v>
      </c>
      <c r="C38" s="22"/>
      <c r="D38" s="22"/>
      <c r="E38" s="250">
        <f t="shared" si="1"/>
        <v>0</v>
      </c>
      <c r="F38" s="22"/>
      <c r="G38" s="22"/>
      <c r="H38" s="98"/>
      <c r="I38" s="98"/>
      <c r="J38" s="22"/>
      <c r="K38" s="99">
        <f t="shared" si="0"/>
        <v>0</v>
      </c>
      <c r="L38" s="95"/>
      <c r="M38" s="90"/>
      <c r="N38" s="26">
        <f t="shared" si="2"/>
        <v>0</v>
      </c>
      <c r="O38" s="26">
        <f t="shared" si="3"/>
        <v>0</v>
      </c>
      <c r="P38" s="23"/>
      <c r="Q38" s="26">
        <f t="shared" si="4"/>
        <v>0</v>
      </c>
      <c r="R38" s="26">
        <f t="shared" si="5"/>
        <v>0</v>
      </c>
      <c r="S38" s="23"/>
      <c r="T38" s="26">
        <f t="shared" si="6"/>
        <v>0</v>
      </c>
      <c r="U38" s="26">
        <f t="shared" si="7"/>
        <v>0</v>
      </c>
      <c r="V38" s="61"/>
      <c r="W38" s="276"/>
    </row>
    <row r="39" spans="1:23" ht="39" customHeight="1">
      <c r="A39" s="20" t="s">
        <v>97</v>
      </c>
      <c r="B39" s="21" t="s">
        <v>98</v>
      </c>
      <c r="C39" s="22" t="s">
        <v>10</v>
      </c>
      <c r="D39" s="22"/>
      <c r="E39" s="250">
        <f t="shared" si="1"/>
        <v>2096470.9</v>
      </c>
      <c r="F39" s="82">
        <v>0</v>
      </c>
      <c r="G39" s="82">
        <v>2096470.9</v>
      </c>
      <c r="H39" s="98"/>
      <c r="I39" s="98"/>
      <c r="J39" s="22"/>
      <c r="K39" s="99">
        <f t="shared" si="0"/>
        <v>0</v>
      </c>
      <c r="L39" s="95"/>
      <c r="M39" s="90"/>
      <c r="N39" s="26">
        <f t="shared" si="2"/>
        <v>0</v>
      </c>
      <c r="O39" s="26">
        <f t="shared" si="3"/>
        <v>0</v>
      </c>
      <c r="P39" s="23"/>
      <c r="Q39" s="26">
        <f t="shared" si="4"/>
        <v>0</v>
      </c>
      <c r="R39" s="26">
        <f t="shared" si="5"/>
        <v>0</v>
      </c>
      <c r="S39" s="23"/>
      <c r="T39" s="26">
        <f t="shared" si="6"/>
        <v>0</v>
      </c>
      <c r="U39" s="26">
        <f t="shared" si="7"/>
        <v>0</v>
      </c>
      <c r="V39" s="61"/>
      <c r="W39" s="275"/>
    </row>
    <row r="40" spans="1:23" s="6" customFormat="1" ht="65.25" customHeight="1">
      <c r="A40" s="16" t="s">
        <v>99</v>
      </c>
      <c r="B40" s="17" t="s">
        <v>100</v>
      </c>
      <c r="C40" s="18" t="s">
        <v>101</v>
      </c>
      <c r="D40" s="18"/>
      <c r="E40" s="250">
        <f t="shared" si="1"/>
        <v>834457.1000000001</v>
      </c>
      <c r="F40" s="82">
        <v>338682.7</v>
      </c>
      <c r="G40" s="82">
        <v>495774.4</v>
      </c>
      <c r="H40" s="82">
        <f>I40</f>
        <v>234446.9</v>
      </c>
      <c r="I40" s="82">
        <v>234446.9</v>
      </c>
      <c r="J40" s="11"/>
      <c r="K40" s="99">
        <f t="shared" si="0"/>
        <v>262304.1</v>
      </c>
      <c r="L40" s="99">
        <v>262304.1</v>
      </c>
      <c r="M40" s="95"/>
      <c r="N40" s="26">
        <f t="shared" si="2"/>
        <v>27857.199999999983</v>
      </c>
      <c r="O40" s="26">
        <f t="shared" si="3"/>
        <v>27857.199999999983</v>
      </c>
      <c r="P40" s="23"/>
      <c r="Q40" s="26">
        <f t="shared" si="4"/>
        <v>278042.34599999996</v>
      </c>
      <c r="R40" s="26">
        <f t="shared" si="5"/>
        <v>278042.34599999996</v>
      </c>
      <c r="S40" s="23"/>
      <c r="T40" s="26">
        <f t="shared" si="6"/>
        <v>291944.46329999994</v>
      </c>
      <c r="U40" s="26">
        <f t="shared" si="7"/>
        <v>291944.46329999994</v>
      </c>
      <c r="V40" s="61"/>
      <c r="W40" s="276"/>
    </row>
    <row r="41" spans="1:23" ht="21.75" customHeight="1">
      <c r="A41" s="20"/>
      <c r="B41" s="21" t="s">
        <v>5</v>
      </c>
      <c r="C41" s="22"/>
      <c r="D41" s="22"/>
      <c r="E41" s="250">
        <f t="shared" si="1"/>
        <v>0</v>
      </c>
      <c r="F41" s="11"/>
      <c r="G41" s="22"/>
      <c r="H41" s="98"/>
      <c r="I41" s="98"/>
      <c r="J41" s="22"/>
      <c r="K41" s="99">
        <f t="shared" si="0"/>
        <v>0</v>
      </c>
      <c r="L41" s="95"/>
      <c r="M41" s="99"/>
      <c r="N41" s="26">
        <f t="shared" si="2"/>
        <v>0</v>
      </c>
      <c r="O41" s="26">
        <f t="shared" si="3"/>
        <v>0</v>
      </c>
      <c r="P41" s="26"/>
      <c r="Q41" s="26">
        <f t="shared" si="4"/>
        <v>0</v>
      </c>
      <c r="R41" s="26">
        <f t="shared" si="5"/>
        <v>0</v>
      </c>
      <c r="S41" s="26"/>
      <c r="T41" s="26">
        <f t="shared" si="6"/>
        <v>0</v>
      </c>
      <c r="U41" s="26">
        <f t="shared" si="7"/>
        <v>0</v>
      </c>
      <c r="V41" s="62"/>
      <c r="W41" s="275"/>
    </row>
    <row r="42" spans="1:23" s="6" customFormat="1" ht="39.75" customHeight="1">
      <c r="A42" s="16" t="s">
        <v>102</v>
      </c>
      <c r="B42" s="17" t="s">
        <v>103</v>
      </c>
      <c r="C42" s="18" t="s">
        <v>104</v>
      </c>
      <c r="D42" s="18"/>
      <c r="E42" s="250">
        <f t="shared" si="1"/>
        <v>0</v>
      </c>
      <c r="F42" s="11"/>
      <c r="G42" s="11"/>
      <c r="H42" s="100"/>
      <c r="I42" s="100"/>
      <c r="J42" s="11"/>
      <c r="K42" s="99">
        <f t="shared" si="0"/>
        <v>0</v>
      </c>
      <c r="L42" s="95"/>
      <c r="M42" s="90"/>
      <c r="N42" s="26">
        <f t="shared" si="2"/>
        <v>0</v>
      </c>
      <c r="O42" s="26">
        <f t="shared" si="3"/>
        <v>0</v>
      </c>
      <c r="P42" s="23"/>
      <c r="Q42" s="26">
        <f t="shared" si="4"/>
        <v>0</v>
      </c>
      <c r="R42" s="26">
        <f t="shared" si="5"/>
        <v>0</v>
      </c>
      <c r="S42" s="23"/>
      <c r="T42" s="26">
        <f t="shared" si="6"/>
        <v>0</v>
      </c>
      <c r="U42" s="26">
        <f t="shared" si="7"/>
        <v>0</v>
      </c>
      <c r="V42" s="61"/>
      <c r="W42" s="275"/>
    </row>
    <row r="43" spans="1:23" ht="12.75" customHeight="1">
      <c r="A43" s="20"/>
      <c r="B43" s="21" t="s">
        <v>5</v>
      </c>
      <c r="C43" s="22"/>
      <c r="D43" s="22"/>
      <c r="E43" s="250">
        <f t="shared" si="1"/>
        <v>0</v>
      </c>
      <c r="F43" s="11"/>
      <c r="G43" s="22"/>
      <c r="H43" s="98"/>
      <c r="I43" s="98"/>
      <c r="J43" s="22"/>
      <c r="K43" s="99">
        <f t="shared" si="0"/>
        <v>0</v>
      </c>
      <c r="L43" s="95"/>
      <c r="M43" s="99"/>
      <c r="N43" s="26">
        <f t="shared" si="2"/>
        <v>0</v>
      </c>
      <c r="O43" s="26">
        <f t="shared" si="3"/>
        <v>0</v>
      </c>
      <c r="P43" s="26"/>
      <c r="Q43" s="26">
        <f t="shared" si="4"/>
        <v>0</v>
      </c>
      <c r="R43" s="26">
        <f t="shared" si="5"/>
        <v>0</v>
      </c>
      <c r="S43" s="26"/>
      <c r="T43" s="26">
        <f t="shared" si="6"/>
        <v>0</v>
      </c>
      <c r="U43" s="26">
        <f t="shared" si="7"/>
        <v>0</v>
      </c>
      <c r="V43" s="62"/>
      <c r="W43" s="275"/>
    </row>
    <row r="44" spans="1:23" s="6" customFormat="1" ht="45.75" customHeight="1">
      <c r="A44" s="10" t="s">
        <v>105</v>
      </c>
      <c r="B44" s="24" t="s">
        <v>106</v>
      </c>
      <c r="C44" s="11" t="s">
        <v>10</v>
      </c>
      <c r="D44" s="11"/>
      <c r="E44" s="250">
        <f t="shared" si="1"/>
        <v>0</v>
      </c>
      <c r="F44" s="22"/>
      <c r="G44" s="11"/>
      <c r="H44" s="100"/>
      <c r="I44" s="100"/>
      <c r="J44" s="11"/>
      <c r="K44" s="99">
        <f t="shared" si="0"/>
        <v>0</v>
      </c>
      <c r="L44" s="95"/>
      <c r="M44" s="90"/>
      <c r="N44" s="26">
        <f t="shared" si="2"/>
        <v>0</v>
      </c>
      <c r="O44" s="26">
        <f t="shared" si="3"/>
        <v>0</v>
      </c>
      <c r="P44" s="23"/>
      <c r="Q44" s="26">
        <f t="shared" si="4"/>
        <v>0</v>
      </c>
      <c r="R44" s="26">
        <f t="shared" si="5"/>
        <v>0</v>
      </c>
      <c r="S44" s="23"/>
      <c r="T44" s="26">
        <f t="shared" si="6"/>
        <v>0</v>
      </c>
      <c r="U44" s="26">
        <f t="shared" si="7"/>
        <v>0</v>
      </c>
      <c r="V44" s="61"/>
      <c r="W44" s="276"/>
    </row>
    <row r="45" spans="1:23" s="6" customFormat="1" ht="44.25" customHeight="1">
      <c r="A45" s="16" t="s">
        <v>107</v>
      </c>
      <c r="B45" s="17" t="s">
        <v>108</v>
      </c>
      <c r="C45" s="18" t="s">
        <v>109</v>
      </c>
      <c r="D45" s="340" t="s">
        <v>705</v>
      </c>
      <c r="E45" s="250">
        <f t="shared" si="1"/>
        <v>58586.983</v>
      </c>
      <c r="F45" s="250">
        <v>58586.983</v>
      </c>
      <c r="G45" s="82">
        <v>0</v>
      </c>
      <c r="H45" s="82">
        <f>I45</f>
        <v>47842</v>
      </c>
      <c r="I45" s="82">
        <v>47842</v>
      </c>
      <c r="J45" s="11"/>
      <c r="K45" s="99">
        <f t="shared" si="0"/>
        <v>52397.6</v>
      </c>
      <c r="L45" s="26">
        <v>52397.6</v>
      </c>
      <c r="M45" s="90"/>
      <c r="N45" s="26">
        <f t="shared" si="2"/>
        <v>4555.5999999999985</v>
      </c>
      <c r="O45" s="26">
        <f t="shared" si="3"/>
        <v>4555.5999999999985</v>
      </c>
      <c r="P45" s="23"/>
      <c r="Q45" s="26">
        <f t="shared" si="4"/>
        <v>55541.456</v>
      </c>
      <c r="R45" s="26">
        <f t="shared" si="5"/>
        <v>55541.456</v>
      </c>
      <c r="S45" s="23"/>
      <c r="T45" s="26">
        <f t="shared" si="6"/>
        <v>58318.5288</v>
      </c>
      <c r="U45" s="26">
        <f t="shared" si="7"/>
        <v>58318.5288</v>
      </c>
      <c r="V45" s="61"/>
      <c r="W45" s="275"/>
    </row>
    <row r="46" spans="1:23" ht="12.75" customHeight="1">
      <c r="A46" s="20"/>
      <c r="B46" s="21" t="s">
        <v>5</v>
      </c>
      <c r="C46" s="22"/>
      <c r="D46" s="341"/>
      <c r="E46" s="250">
        <f t="shared" si="1"/>
        <v>0</v>
      </c>
      <c r="F46" s="22"/>
      <c r="G46" s="22"/>
      <c r="H46" s="98"/>
      <c r="I46" s="98"/>
      <c r="J46" s="22"/>
      <c r="K46" s="99">
        <f t="shared" si="0"/>
        <v>0</v>
      </c>
      <c r="L46" s="95"/>
      <c r="M46" s="99"/>
      <c r="N46" s="26">
        <f t="shared" si="2"/>
        <v>0</v>
      </c>
      <c r="O46" s="26">
        <f t="shared" si="3"/>
        <v>0</v>
      </c>
      <c r="P46" s="26"/>
      <c r="Q46" s="26">
        <f t="shared" si="4"/>
        <v>0</v>
      </c>
      <c r="R46" s="26">
        <f t="shared" si="5"/>
        <v>0</v>
      </c>
      <c r="S46" s="26"/>
      <c r="T46" s="26">
        <f t="shared" si="6"/>
        <v>0</v>
      </c>
      <c r="U46" s="26">
        <f t="shared" si="7"/>
        <v>0</v>
      </c>
      <c r="V46" s="62"/>
      <c r="W46" s="276"/>
    </row>
    <row r="47" spans="1:23" s="6" customFormat="1" ht="21.75" customHeight="1">
      <c r="A47" s="10" t="s">
        <v>114</v>
      </c>
      <c r="B47" s="24" t="s">
        <v>115</v>
      </c>
      <c r="C47" s="11" t="s">
        <v>10</v>
      </c>
      <c r="D47" s="342"/>
      <c r="E47" s="250">
        <f t="shared" si="1"/>
        <v>8611.359</v>
      </c>
      <c r="F47" s="82">
        <v>8611.359</v>
      </c>
      <c r="G47" s="11"/>
      <c r="H47" s="82">
        <f>I47</f>
        <v>7740</v>
      </c>
      <c r="I47" s="82">
        <v>7740</v>
      </c>
      <c r="J47" s="11"/>
      <c r="K47" s="99">
        <f t="shared" si="0"/>
        <v>8000</v>
      </c>
      <c r="L47" s="99">
        <v>8000</v>
      </c>
      <c r="M47" s="90"/>
      <c r="N47" s="26">
        <f t="shared" si="2"/>
        <v>260</v>
      </c>
      <c r="O47" s="26">
        <f t="shared" si="3"/>
        <v>260</v>
      </c>
      <c r="P47" s="23"/>
      <c r="Q47" s="26">
        <f t="shared" si="4"/>
        <v>8480</v>
      </c>
      <c r="R47" s="26">
        <f t="shared" si="5"/>
        <v>8480</v>
      </c>
      <c r="S47" s="23"/>
      <c r="T47" s="26">
        <f t="shared" si="6"/>
        <v>8904</v>
      </c>
      <c r="U47" s="26">
        <f t="shared" si="7"/>
        <v>8904</v>
      </c>
      <c r="V47" s="61"/>
      <c r="W47" s="275"/>
    </row>
    <row r="48" spans="1:23" s="6" customFormat="1" ht="57.75" customHeight="1">
      <c r="A48" s="16" t="s">
        <v>116</v>
      </c>
      <c r="B48" s="17" t="s">
        <v>117</v>
      </c>
      <c r="C48" s="18" t="s">
        <v>118</v>
      </c>
      <c r="D48" s="18"/>
      <c r="E48" s="250">
        <f t="shared" si="1"/>
        <v>6141.3</v>
      </c>
      <c r="F48" s="82">
        <v>6141.3</v>
      </c>
      <c r="G48" s="82">
        <v>0</v>
      </c>
      <c r="H48" s="82">
        <f>I48</f>
        <v>4454.4</v>
      </c>
      <c r="I48" s="82">
        <v>4454.4</v>
      </c>
      <c r="J48" s="11"/>
      <c r="K48" s="99">
        <f t="shared" si="0"/>
        <v>4454</v>
      </c>
      <c r="L48" s="99">
        <v>4454</v>
      </c>
      <c r="M48" s="90"/>
      <c r="N48" s="26">
        <f t="shared" si="2"/>
        <v>-0.3999999999996362</v>
      </c>
      <c r="O48" s="26">
        <f t="shared" si="3"/>
        <v>-0.3999999999996362</v>
      </c>
      <c r="P48" s="23"/>
      <c r="Q48" s="26">
        <f t="shared" si="4"/>
        <v>4721.24</v>
      </c>
      <c r="R48" s="26">
        <f t="shared" si="5"/>
        <v>4721.24</v>
      </c>
      <c r="S48" s="23"/>
      <c r="T48" s="26">
        <f t="shared" si="6"/>
        <v>4957.302</v>
      </c>
      <c r="U48" s="26">
        <f t="shared" si="7"/>
        <v>4957.302</v>
      </c>
      <c r="V48" s="61"/>
      <c r="W48" s="275"/>
    </row>
    <row r="49" spans="1:23" ht="12.75" customHeight="1">
      <c r="A49" s="20"/>
      <c r="B49" s="21" t="s">
        <v>5</v>
      </c>
      <c r="C49" s="22"/>
      <c r="D49" s="22"/>
      <c r="E49" s="250">
        <f t="shared" si="1"/>
        <v>0</v>
      </c>
      <c r="F49" s="22"/>
      <c r="G49" s="22"/>
      <c r="H49" s="82">
        <f>I49</f>
        <v>0</v>
      </c>
      <c r="I49" s="82"/>
      <c r="J49" s="22"/>
      <c r="K49" s="99">
        <f t="shared" si="0"/>
        <v>0</v>
      </c>
      <c r="L49" s="95"/>
      <c r="M49" s="99"/>
      <c r="N49" s="26">
        <f t="shared" si="2"/>
        <v>0</v>
      </c>
      <c r="O49" s="26">
        <f t="shared" si="3"/>
        <v>0</v>
      </c>
      <c r="P49" s="26"/>
      <c r="Q49" s="26">
        <f t="shared" si="4"/>
        <v>0</v>
      </c>
      <c r="R49" s="26">
        <f t="shared" si="5"/>
        <v>0</v>
      </c>
      <c r="S49" s="26"/>
      <c r="T49" s="26">
        <f t="shared" si="6"/>
        <v>0</v>
      </c>
      <c r="U49" s="26">
        <f t="shared" si="7"/>
        <v>0</v>
      </c>
      <c r="V49" s="62"/>
      <c r="W49" s="276"/>
    </row>
    <row r="50" spans="1:23" s="6" customFormat="1" ht="60" customHeight="1">
      <c r="A50" s="10" t="s">
        <v>119</v>
      </c>
      <c r="B50" s="24" t="s">
        <v>120</v>
      </c>
      <c r="C50" s="11" t="s">
        <v>10</v>
      </c>
      <c r="D50" s="11"/>
      <c r="E50" s="250">
        <f t="shared" si="1"/>
        <v>4454.4</v>
      </c>
      <c r="F50" s="82">
        <v>4454.4</v>
      </c>
      <c r="G50" s="82">
        <v>0</v>
      </c>
      <c r="H50" s="82">
        <f>I50</f>
        <v>4454</v>
      </c>
      <c r="I50" s="82">
        <v>4454</v>
      </c>
      <c r="J50" s="11"/>
      <c r="K50" s="99">
        <f t="shared" si="0"/>
        <v>4454</v>
      </c>
      <c r="L50" s="99">
        <v>4454</v>
      </c>
      <c r="M50" s="90"/>
      <c r="N50" s="26">
        <f t="shared" si="2"/>
        <v>0</v>
      </c>
      <c r="O50" s="26">
        <f t="shared" si="3"/>
        <v>0</v>
      </c>
      <c r="P50" s="23"/>
      <c r="Q50" s="26">
        <f t="shared" si="4"/>
        <v>4721.24</v>
      </c>
      <c r="R50" s="26">
        <f t="shared" si="5"/>
        <v>4721.24</v>
      </c>
      <c r="S50" s="23"/>
      <c r="T50" s="26">
        <f t="shared" si="6"/>
        <v>4957.302</v>
      </c>
      <c r="U50" s="26">
        <f t="shared" si="7"/>
        <v>4957.302</v>
      </c>
      <c r="V50" s="61"/>
      <c r="W50" s="275"/>
    </row>
    <row r="51" spans="1:23" ht="39.75" customHeight="1">
      <c r="A51" s="35" t="s">
        <v>121</v>
      </c>
      <c r="B51" s="36" t="s">
        <v>122</v>
      </c>
      <c r="C51" s="37" t="s">
        <v>123</v>
      </c>
      <c r="D51" s="22"/>
      <c r="E51" s="250">
        <f t="shared" si="1"/>
        <v>187819.2</v>
      </c>
      <c r="F51" s="82">
        <v>187819.2</v>
      </c>
      <c r="G51" s="82">
        <v>0</v>
      </c>
      <c r="H51" s="82">
        <f>I51</f>
        <v>196050.5</v>
      </c>
      <c r="I51" s="82">
        <v>196050.5</v>
      </c>
      <c r="J51" s="22"/>
      <c r="K51" s="99">
        <f t="shared" si="0"/>
        <v>203892.52</v>
      </c>
      <c r="L51" s="99">
        <f>I51*0.04+I51</f>
        <v>203892.52</v>
      </c>
      <c r="M51" s="90"/>
      <c r="N51" s="26">
        <f t="shared" si="2"/>
        <v>7842.0199999999895</v>
      </c>
      <c r="O51" s="26">
        <f t="shared" si="3"/>
        <v>7842.0199999999895</v>
      </c>
      <c r="P51" s="23"/>
      <c r="Q51" s="26">
        <f t="shared" si="4"/>
        <v>216126.07119999998</v>
      </c>
      <c r="R51" s="26">
        <f t="shared" si="5"/>
        <v>216126.07119999998</v>
      </c>
      <c r="S51" s="23"/>
      <c r="T51" s="26">
        <f t="shared" si="6"/>
        <v>226932.37475999998</v>
      </c>
      <c r="U51" s="26">
        <f t="shared" si="7"/>
        <v>226932.37475999998</v>
      </c>
      <c r="V51" s="61"/>
      <c r="W51" s="275"/>
    </row>
    <row r="52" spans="1:23" ht="12.75" customHeight="1">
      <c r="A52" s="20"/>
      <c r="B52" s="21" t="s">
        <v>5</v>
      </c>
      <c r="C52" s="22"/>
      <c r="D52" s="22"/>
      <c r="E52" s="250">
        <f t="shared" si="1"/>
        <v>0</v>
      </c>
      <c r="F52" s="22"/>
      <c r="G52" s="22"/>
      <c r="H52" s="98"/>
      <c r="I52" s="98"/>
      <c r="J52" s="22"/>
      <c r="K52" s="99">
        <f t="shared" si="0"/>
        <v>0</v>
      </c>
      <c r="L52" s="95"/>
      <c r="M52" s="90"/>
      <c r="N52" s="26">
        <f t="shared" si="2"/>
        <v>0</v>
      </c>
      <c r="O52" s="26">
        <f t="shared" si="3"/>
        <v>0</v>
      </c>
      <c r="P52" s="23"/>
      <c r="Q52" s="26">
        <f t="shared" si="4"/>
        <v>0</v>
      </c>
      <c r="R52" s="26">
        <f t="shared" si="5"/>
        <v>0</v>
      </c>
      <c r="S52" s="23"/>
      <c r="T52" s="26">
        <f t="shared" si="6"/>
        <v>0</v>
      </c>
      <c r="U52" s="26">
        <f t="shared" si="7"/>
        <v>0</v>
      </c>
      <c r="V52" s="61"/>
      <c r="W52" s="276"/>
    </row>
    <row r="53" spans="1:23" ht="69" customHeight="1">
      <c r="A53" s="20" t="s">
        <v>124</v>
      </c>
      <c r="B53" s="21" t="s">
        <v>125</v>
      </c>
      <c r="C53" s="22" t="s">
        <v>10</v>
      </c>
      <c r="D53" s="22"/>
      <c r="E53" s="250">
        <f t="shared" si="1"/>
        <v>158486.2</v>
      </c>
      <c r="F53" s="82">
        <v>158486.2</v>
      </c>
      <c r="G53" s="82">
        <v>0</v>
      </c>
      <c r="H53" s="82">
        <f>I53</f>
        <v>188050.5</v>
      </c>
      <c r="I53" s="82">
        <v>188050.5</v>
      </c>
      <c r="J53" s="22"/>
      <c r="K53" s="99">
        <f t="shared" si="0"/>
        <v>195572.52</v>
      </c>
      <c r="L53" s="99">
        <f>I53*0.04+I53</f>
        <v>195572.52</v>
      </c>
      <c r="M53" s="99"/>
      <c r="N53" s="26">
        <f t="shared" si="2"/>
        <v>7522.0199999999895</v>
      </c>
      <c r="O53" s="26">
        <f t="shared" si="3"/>
        <v>7522.0199999999895</v>
      </c>
      <c r="P53" s="26"/>
      <c r="Q53" s="26">
        <f t="shared" si="4"/>
        <v>207306.8712</v>
      </c>
      <c r="R53" s="26">
        <f t="shared" si="5"/>
        <v>207306.8712</v>
      </c>
      <c r="S53" s="26"/>
      <c r="T53" s="26">
        <f t="shared" si="6"/>
        <v>217672.21476</v>
      </c>
      <c r="U53" s="26">
        <f t="shared" si="7"/>
        <v>217672.21476</v>
      </c>
      <c r="V53" s="62"/>
      <c r="W53" s="276"/>
    </row>
    <row r="54" spans="1:23" ht="21.75" customHeight="1">
      <c r="A54" s="20"/>
      <c r="B54" s="21" t="s">
        <v>5</v>
      </c>
      <c r="C54" s="22"/>
      <c r="D54" s="22"/>
      <c r="E54" s="250">
        <f t="shared" si="1"/>
        <v>0</v>
      </c>
      <c r="F54" s="22"/>
      <c r="G54" s="22"/>
      <c r="H54" s="98"/>
      <c r="I54" s="98"/>
      <c r="J54" s="22"/>
      <c r="K54" s="99">
        <f t="shared" si="0"/>
        <v>0</v>
      </c>
      <c r="L54" s="95"/>
      <c r="M54" s="90"/>
      <c r="N54" s="26">
        <f t="shared" si="2"/>
        <v>0</v>
      </c>
      <c r="O54" s="26">
        <f t="shared" si="3"/>
        <v>0</v>
      </c>
      <c r="P54" s="23"/>
      <c r="Q54" s="26">
        <f t="shared" si="4"/>
        <v>0</v>
      </c>
      <c r="R54" s="26">
        <f t="shared" si="5"/>
        <v>0</v>
      </c>
      <c r="S54" s="23"/>
      <c r="T54" s="26">
        <f t="shared" si="6"/>
        <v>0</v>
      </c>
      <c r="U54" s="26">
        <f t="shared" si="7"/>
        <v>0</v>
      </c>
      <c r="V54" s="61"/>
      <c r="W54" s="276"/>
    </row>
    <row r="55" spans="1:23" ht="50.25" customHeight="1">
      <c r="A55" s="20" t="s">
        <v>126</v>
      </c>
      <c r="B55" s="21" t="s">
        <v>127</v>
      </c>
      <c r="C55" s="22" t="s">
        <v>10</v>
      </c>
      <c r="D55" s="22"/>
      <c r="E55" s="250">
        <f t="shared" si="1"/>
        <v>0</v>
      </c>
      <c r="F55" s="11"/>
      <c r="G55" s="22"/>
      <c r="H55" s="98"/>
      <c r="I55" s="98"/>
      <c r="J55" s="22"/>
      <c r="K55" s="99">
        <f t="shared" si="0"/>
        <v>0</v>
      </c>
      <c r="L55" s="95"/>
      <c r="M55" s="90"/>
      <c r="N55" s="26">
        <f t="shared" si="2"/>
        <v>0</v>
      </c>
      <c r="O55" s="26">
        <f t="shared" si="3"/>
        <v>0</v>
      </c>
      <c r="P55" s="23"/>
      <c r="Q55" s="26">
        <f t="shared" si="4"/>
        <v>0</v>
      </c>
      <c r="R55" s="26">
        <f t="shared" si="5"/>
        <v>0</v>
      </c>
      <c r="S55" s="23"/>
      <c r="T55" s="26">
        <f t="shared" si="6"/>
        <v>0</v>
      </c>
      <c r="U55" s="26">
        <f t="shared" si="7"/>
        <v>0</v>
      </c>
      <c r="V55" s="61"/>
      <c r="W55" s="275"/>
    </row>
    <row r="56" spans="1:23" ht="71.25" customHeight="1">
      <c r="A56" s="20" t="s">
        <v>128</v>
      </c>
      <c r="B56" s="21" t="s">
        <v>129</v>
      </c>
      <c r="C56" s="22" t="s">
        <v>10</v>
      </c>
      <c r="D56" s="22"/>
      <c r="E56" s="250">
        <f t="shared" si="1"/>
        <v>0</v>
      </c>
      <c r="F56" s="22"/>
      <c r="G56" s="22"/>
      <c r="H56" s="98"/>
      <c r="I56" s="98"/>
      <c r="J56" s="22"/>
      <c r="K56" s="99">
        <f t="shared" si="0"/>
        <v>0</v>
      </c>
      <c r="L56" s="95"/>
      <c r="M56" s="99"/>
      <c r="N56" s="26">
        <f t="shared" si="2"/>
        <v>0</v>
      </c>
      <c r="O56" s="26">
        <f t="shared" si="3"/>
        <v>0</v>
      </c>
      <c r="P56" s="26"/>
      <c r="Q56" s="26">
        <f t="shared" si="4"/>
        <v>0</v>
      </c>
      <c r="R56" s="26">
        <f t="shared" si="5"/>
        <v>0</v>
      </c>
      <c r="S56" s="26"/>
      <c r="T56" s="26">
        <f t="shared" si="6"/>
        <v>0</v>
      </c>
      <c r="U56" s="26">
        <f t="shared" si="7"/>
        <v>0</v>
      </c>
      <c r="V56" s="62"/>
      <c r="W56" s="276"/>
    </row>
    <row r="57" spans="1:23" ht="48" customHeight="1">
      <c r="A57" s="20" t="s">
        <v>130</v>
      </c>
      <c r="B57" s="21" t="s">
        <v>131</v>
      </c>
      <c r="C57" s="22" t="s">
        <v>10</v>
      </c>
      <c r="D57" s="22"/>
      <c r="E57" s="250">
        <f t="shared" si="1"/>
        <v>0</v>
      </c>
      <c r="F57" s="22"/>
      <c r="G57" s="22"/>
      <c r="H57" s="98"/>
      <c r="I57" s="98"/>
      <c r="J57" s="22"/>
      <c r="K57" s="99">
        <f t="shared" si="0"/>
        <v>0</v>
      </c>
      <c r="L57" s="95"/>
      <c r="M57" s="90"/>
      <c r="N57" s="26">
        <f t="shared" si="2"/>
        <v>0</v>
      </c>
      <c r="O57" s="26">
        <f t="shared" si="3"/>
        <v>0</v>
      </c>
      <c r="P57" s="23"/>
      <c r="Q57" s="26">
        <f t="shared" si="4"/>
        <v>0</v>
      </c>
      <c r="R57" s="26">
        <f t="shared" si="5"/>
        <v>0</v>
      </c>
      <c r="S57" s="23"/>
      <c r="T57" s="26">
        <f t="shared" si="6"/>
        <v>0</v>
      </c>
      <c r="U57" s="26">
        <f t="shared" si="7"/>
        <v>0</v>
      </c>
      <c r="V57" s="61"/>
      <c r="W57" s="276"/>
    </row>
    <row r="58" spans="1:23" ht="48" customHeight="1">
      <c r="A58" s="20" t="s">
        <v>132</v>
      </c>
      <c r="B58" s="21" t="s">
        <v>133</v>
      </c>
      <c r="C58" s="22" t="s">
        <v>10</v>
      </c>
      <c r="D58" s="22"/>
      <c r="E58" s="250">
        <f t="shared" si="1"/>
        <v>0</v>
      </c>
      <c r="F58" s="11"/>
      <c r="G58" s="22"/>
      <c r="H58" s="98"/>
      <c r="I58" s="98"/>
      <c r="J58" s="22"/>
      <c r="K58" s="99">
        <f t="shared" si="0"/>
        <v>0</v>
      </c>
      <c r="L58" s="95"/>
      <c r="M58" s="99"/>
      <c r="N58" s="26">
        <f t="shared" si="2"/>
        <v>0</v>
      </c>
      <c r="O58" s="26">
        <f t="shared" si="3"/>
        <v>0</v>
      </c>
      <c r="P58" s="26"/>
      <c r="Q58" s="26">
        <f t="shared" si="4"/>
        <v>0</v>
      </c>
      <c r="R58" s="26">
        <f t="shared" si="5"/>
        <v>0</v>
      </c>
      <c r="S58" s="26"/>
      <c r="T58" s="26">
        <f t="shared" si="6"/>
        <v>0</v>
      </c>
      <c r="U58" s="26">
        <f t="shared" si="7"/>
        <v>0</v>
      </c>
      <c r="V58" s="62"/>
      <c r="W58" s="275"/>
    </row>
    <row r="59" spans="1:23" ht="29.25" customHeight="1">
      <c r="A59" s="20" t="s">
        <v>134</v>
      </c>
      <c r="B59" s="21" t="s">
        <v>135</v>
      </c>
      <c r="C59" s="22" t="s">
        <v>10</v>
      </c>
      <c r="D59" s="22"/>
      <c r="E59" s="250">
        <f t="shared" si="1"/>
        <v>0</v>
      </c>
      <c r="F59" s="22"/>
      <c r="G59" s="22"/>
      <c r="H59" s="98"/>
      <c r="I59" s="98"/>
      <c r="J59" s="22"/>
      <c r="K59" s="99">
        <f t="shared" si="0"/>
        <v>0</v>
      </c>
      <c r="L59" s="95"/>
      <c r="M59" s="90"/>
      <c r="N59" s="26">
        <f t="shared" si="2"/>
        <v>0</v>
      </c>
      <c r="O59" s="26">
        <f t="shared" si="3"/>
        <v>0</v>
      </c>
      <c r="P59" s="23"/>
      <c r="Q59" s="26">
        <f t="shared" si="4"/>
        <v>0</v>
      </c>
      <c r="R59" s="26">
        <f t="shared" si="5"/>
        <v>0</v>
      </c>
      <c r="S59" s="23"/>
      <c r="T59" s="26">
        <f t="shared" si="6"/>
        <v>0</v>
      </c>
      <c r="U59" s="26">
        <f t="shared" si="7"/>
        <v>0</v>
      </c>
      <c r="V59" s="61"/>
      <c r="W59" s="276"/>
    </row>
    <row r="60" spans="1:23" ht="33" customHeight="1">
      <c r="A60" s="20" t="s">
        <v>142</v>
      </c>
      <c r="B60" s="21" t="s">
        <v>143</v>
      </c>
      <c r="C60" s="22" t="s">
        <v>10</v>
      </c>
      <c r="D60" s="79" t="s">
        <v>711</v>
      </c>
      <c r="E60" s="250">
        <f t="shared" si="1"/>
        <v>34660.8</v>
      </c>
      <c r="F60" s="82">
        <v>34660.8</v>
      </c>
      <c r="G60" s="82">
        <v>0</v>
      </c>
      <c r="H60" s="82">
        <f>I60</f>
        <v>56790.5</v>
      </c>
      <c r="I60" s="82">
        <v>56790.5</v>
      </c>
      <c r="J60" s="22"/>
      <c r="K60" s="99">
        <f t="shared" si="0"/>
        <v>59062.12</v>
      </c>
      <c r="L60" s="99">
        <f>I60*0.04+I60</f>
        <v>59062.12</v>
      </c>
      <c r="M60" s="90"/>
      <c r="N60" s="26">
        <f t="shared" si="2"/>
        <v>2271.6200000000026</v>
      </c>
      <c r="O60" s="26">
        <f t="shared" si="3"/>
        <v>2271.6200000000026</v>
      </c>
      <c r="P60" s="23"/>
      <c r="Q60" s="26">
        <f t="shared" si="4"/>
        <v>62605.847200000004</v>
      </c>
      <c r="R60" s="26">
        <f t="shared" si="5"/>
        <v>62605.847200000004</v>
      </c>
      <c r="S60" s="23"/>
      <c r="T60" s="26">
        <f t="shared" si="6"/>
        <v>65736.13956000001</v>
      </c>
      <c r="U60" s="26">
        <f t="shared" si="7"/>
        <v>65736.13956000001</v>
      </c>
      <c r="V60" s="61"/>
      <c r="W60" s="275"/>
    </row>
    <row r="61" spans="1:23" ht="48" customHeight="1">
      <c r="A61" s="20" t="s">
        <v>144</v>
      </c>
      <c r="B61" s="21" t="s">
        <v>145</v>
      </c>
      <c r="C61" s="22" t="s">
        <v>10</v>
      </c>
      <c r="D61" s="22"/>
      <c r="E61" s="250">
        <f t="shared" si="1"/>
        <v>11559.6</v>
      </c>
      <c r="F61" s="82">
        <v>11559.6</v>
      </c>
      <c r="G61" s="82">
        <v>0</v>
      </c>
      <c r="H61" s="82">
        <f>I61</f>
        <v>12770</v>
      </c>
      <c r="I61" s="82">
        <v>12770</v>
      </c>
      <c r="J61" s="22"/>
      <c r="K61" s="99">
        <f t="shared" si="0"/>
        <v>13280.8</v>
      </c>
      <c r="L61" s="99">
        <f>I61*0.04+I61</f>
        <v>13280.8</v>
      </c>
      <c r="M61" s="99"/>
      <c r="N61" s="26">
        <f t="shared" si="2"/>
        <v>510.7999999999993</v>
      </c>
      <c r="O61" s="26">
        <f t="shared" si="3"/>
        <v>510.7999999999993</v>
      </c>
      <c r="P61" s="26"/>
      <c r="Q61" s="26">
        <f t="shared" si="4"/>
        <v>14077.648</v>
      </c>
      <c r="R61" s="26">
        <f t="shared" si="5"/>
        <v>14077.648</v>
      </c>
      <c r="S61" s="26"/>
      <c r="T61" s="26">
        <f t="shared" si="6"/>
        <v>14781.5304</v>
      </c>
      <c r="U61" s="26">
        <f t="shared" si="7"/>
        <v>14781.5304</v>
      </c>
      <c r="V61" s="62"/>
      <c r="W61" s="276"/>
    </row>
    <row r="62" spans="1:23" ht="48" customHeight="1">
      <c r="A62" s="20" t="s">
        <v>146</v>
      </c>
      <c r="B62" s="21" t="s">
        <v>147</v>
      </c>
      <c r="C62" s="22" t="s">
        <v>10</v>
      </c>
      <c r="D62" s="22"/>
      <c r="E62" s="250">
        <f t="shared" si="1"/>
        <v>0</v>
      </c>
      <c r="F62" s="22"/>
      <c r="G62" s="22"/>
      <c r="H62" s="98"/>
      <c r="I62" s="98"/>
      <c r="J62" s="22"/>
      <c r="K62" s="99">
        <f t="shared" si="0"/>
        <v>0</v>
      </c>
      <c r="L62" s="95"/>
      <c r="M62" s="90"/>
      <c r="N62" s="26">
        <f t="shared" si="2"/>
        <v>0</v>
      </c>
      <c r="O62" s="26">
        <f t="shared" si="3"/>
        <v>0</v>
      </c>
      <c r="P62" s="23"/>
      <c r="Q62" s="26">
        <f t="shared" si="4"/>
        <v>0</v>
      </c>
      <c r="R62" s="26">
        <f t="shared" si="5"/>
        <v>0</v>
      </c>
      <c r="S62" s="23"/>
      <c r="T62" s="26">
        <f t="shared" si="6"/>
        <v>0</v>
      </c>
      <c r="U62" s="26">
        <f t="shared" si="7"/>
        <v>0</v>
      </c>
      <c r="V62" s="61"/>
      <c r="W62" s="276"/>
    </row>
    <row r="63" spans="1:23" ht="75.75" customHeight="1">
      <c r="A63" s="20" t="s">
        <v>148</v>
      </c>
      <c r="B63" s="21" t="s">
        <v>149</v>
      </c>
      <c r="C63" s="22" t="s">
        <v>10</v>
      </c>
      <c r="D63" s="22"/>
      <c r="E63" s="250">
        <f t="shared" si="1"/>
        <v>0</v>
      </c>
      <c r="F63" s="11"/>
      <c r="G63" s="22"/>
      <c r="H63" s="98"/>
      <c r="I63" s="98"/>
      <c r="J63" s="22"/>
      <c r="K63" s="99">
        <f t="shared" si="0"/>
        <v>0</v>
      </c>
      <c r="L63" s="95"/>
      <c r="M63" s="90"/>
      <c r="N63" s="26">
        <f t="shared" si="2"/>
        <v>0</v>
      </c>
      <c r="O63" s="26">
        <f t="shared" si="3"/>
        <v>0</v>
      </c>
      <c r="P63" s="23"/>
      <c r="Q63" s="26">
        <f t="shared" si="4"/>
        <v>0</v>
      </c>
      <c r="R63" s="26">
        <f t="shared" si="5"/>
        <v>0</v>
      </c>
      <c r="S63" s="23"/>
      <c r="T63" s="26">
        <f t="shared" si="6"/>
        <v>0</v>
      </c>
      <c r="U63" s="26">
        <f t="shared" si="7"/>
        <v>0</v>
      </c>
      <c r="V63" s="61"/>
      <c r="W63" s="275"/>
    </row>
    <row r="64" spans="1:23" ht="26.25" customHeight="1">
      <c r="A64" s="20" t="s">
        <v>150</v>
      </c>
      <c r="B64" s="21" t="s">
        <v>151</v>
      </c>
      <c r="C64" s="22" t="s">
        <v>10</v>
      </c>
      <c r="D64" s="22"/>
      <c r="E64" s="250">
        <f t="shared" si="1"/>
        <v>0</v>
      </c>
      <c r="F64" s="22"/>
      <c r="G64" s="22"/>
      <c r="H64" s="98"/>
      <c r="I64" s="98"/>
      <c r="J64" s="22"/>
      <c r="K64" s="99">
        <f t="shared" si="0"/>
        <v>0</v>
      </c>
      <c r="L64" s="95"/>
      <c r="M64" s="90"/>
      <c r="N64" s="26">
        <f t="shared" si="2"/>
        <v>0</v>
      </c>
      <c r="O64" s="26">
        <f t="shared" si="3"/>
        <v>0</v>
      </c>
      <c r="P64" s="23"/>
      <c r="Q64" s="26">
        <f t="shared" si="4"/>
        <v>0</v>
      </c>
      <c r="R64" s="26">
        <f t="shared" si="5"/>
        <v>0</v>
      </c>
      <c r="S64" s="23"/>
      <c r="T64" s="26">
        <f t="shared" si="6"/>
        <v>0</v>
      </c>
      <c r="U64" s="26">
        <f t="shared" si="7"/>
        <v>0</v>
      </c>
      <c r="V64" s="61"/>
      <c r="W64" s="276"/>
    </row>
    <row r="65" spans="1:23" ht="28.5" customHeight="1">
      <c r="A65" s="20" t="s">
        <v>152</v>
      </c>
      <c r="B65" s="21" t="s">
        <v>153</v>
      </c>
      <c r="C65" s="22" t="s">
        <v>10</v>
      </c>
      <c r="D65" s="22" t="s">
        <v>710</v>
      </c>
      <c r="E65" s="250">
        <f t="shared" si="1"/>
        <v>0</v>
      </c>
      <c r="F65" s="22"/>
      <c r="G65" s="22"/>
      <c r="H65" s="98"/>
      <c r="I65" s="98"/>
      <c r="J65" s="22"/>
      <c r="K65" s="99">
        <f t="shared" si="0"/>
        <v>0</v>
      </c>
      <c r="L65" s="95"/>
      <c r="M65" s="90"/>
      <c r="N65" s="26">
        <f t="shared" si="2"/>
        <v>0</v>
      </c>
      <c r="O65" s="26">
        <f t="shared" si="3"/>
        <v>0</v>
      </c>
      <c r="P65" s="23"/>
      <c r="Q65" s="26">
        <f t="shared" si="4"/>
        <v>0</v>
      </c>
      <c r="R65" s="26">
        <f t="shared" si="5"/>
        <v>0</v>
      </c>
      <c r="S65" s="23"/>
      <c r="T65" s="26">
        <f t="shared" si="6"/>
        <v>0</v>
      </c>
      <c r="U65" s="26">
        <f t="shared" si="7"/>
        <v>0</v>
      </c>
      <c r="V65" s="61"/>
      <c r="W65" s="276"/>
    </row>
    <row r="66" spans="1:23" ht="21.75" customHeight="1">
      <c r="A66" s="20" t="s">
        <v>154</v>
      </c>
      <c r="B66" s="21" t="s">
        <v>155</v>
      </c>
      <c r="C66" s="22" t="s">
        <v>10</v>
      </c>
      <c r="D66" s="22"/>
      <c r="E66" s="250">
        <f t="shared" si="1"/>
        <v>24472.8</v>
      </c>
      <c r="F66" s="82">
        <v>24472.8</v>
      </c>
      <c r="G66" s="82">
        <v>0</v>
      </c>
      <c r="H66" s="82">
        <f>I66</f>
        <v>4490</v>
      </c>
      <c r="I66" s="82">
        <v>4490</v>
      </c>
      <c r="J66" s="22"/>
      <c r="K66" s="99">
        <f t="shared" si="0"/>
        <v>4669.6</v>
      </c>
      <c r="L66" s="99">
        <f>I66*0.04+I66</f>
        <v>4669.6</v>
      </c>
      <c r="M66" s="95"/>
      <c r="N66" s="26">
        <f t="shared" si="2"/>
        <v>179.60000000000036</v>
      </c>
      <c r="O66" s="26">
        <f t="shared" si="3"/>
        <v>179.60000000000036</v>
      </c>
      <c r="P66" s="26"/>
      <c r="Q66" s="26">
        <f t="shared" si="4"/>
        <v>4949.776000000001</v>
      </c>
      <c r="R66" s="26">
        <f t="shared" si="5"/>
        <v>4949.776000000001</v>
      </c>
      <c r="S66" s="26"/>
      <c r="T66" s="26">
        <f t="shared" si="6"/>
        <v>5197.264800000001</v>
      </c>
      <c r="U66" s="26">
        <f t="shared" si="7"/>
        <v>5197.264800000001</v>
      </c>
      <c r="V66" s="62"/>
      <c r="W66" s="276"/>
    </row>
    <row r="67" spans="1:23" ht="36" customHeight="1">
      <c r="A67" s="20" t="s">
        <v>156</v>
      </c>
      <c r="B67" s="21" t="s">
        <v>157</v>
      </c>
      <c r="C67" s="22" t="s">
        <v>10</v>
      </c>
      <c r="D67" s="79" t="s">
        <v>708</v>
      </c>
      <c r="E67" s="250">
        <f t="shared" si="1"/>
        <v>29332.98</v>
      </c>
      <c r="F67" s="82">
        <v>29332.98</v>
      </c>
      <c r="G67" s="82">
        <v>0</v>
      </c>
      <c r="H67" s="82">
        <f>I67</f>
        <v>8000</v>
      </c>
      <c r="I67" s="82">
        <v>8000</v>
      </c>
      <c r="J67" s="22"/>
      <c r="K67" s="99">
        <f t="shared" si="0"/>
        <v>8320</v>
      </c>
      <c r="L67" s="99">
        <f>I67*0.04+I67</f>
        <v>8320</v>
      </c>
      <c r="M67" s="90"/>
      <c r="N67" s="26">
        <f t="shared" si="2"/>
        <v>320</v>
      </c>
      <c r="O67" s="26">
        <f t="shared" si="3"/>
        <v>320</v>
      </c>
      <c r="P67" s="23"/>
      <c r="Q67" s="26">
        <f t="shared" si="4"/>
        <v>8819.2</v>
      </c>
      <c r="R67" s="26">
        <f t="shared" si="5"/>
        <v>8819.2</v>
      </c>
      <c r="S67" s="23"/>
      <c r="T67" s="26">
        <f t="shared" si="6"/>
        <v>9260.16</v>
      </c>
      <c r="U67" s="26">
        <f t="shared" si="7"/>
        <v>9260.16</v>
      </c>
      <c r="V67" s="61"/>
      <c r="W67" s="276"/>
    </row>
    <row r="68" spans="1:23" ht="36.75" customHeight="1">
      <c r="A68" s="35" t="s">
        <v>158</v>
      </c>
      <c r="B68" s="36" t="s">
        <v>159</v>
      </c>
      <c r="C68" s="37" t="s">
        <v>160</v>
      </c>
      <c r="D68" s="79" t="s">
        <v>707</v>
      </c>
      <c r="E68" s="250">
        <f t="shared" si="1"/>
        <v>3162.8</v>
      </c>
      <c r="F68" s="82">
        <v>3162.8</v>
      </c>
      <c r="G68" s="82">
        <v>0</v>
      </c>
      <c r="H68" s="82">
        <f>I68</f>
        <v>1500</v>
      </c>
      <c r="I68" s="82">
        <v>1500</v>
      </c>
      <c r="J68" s="22"/>
      <c r="K68" s="99">
        <f t="shared" si="0"/>
        <v>1560</v>
      </c>
      <c r="L68" s="99">
        <f>I68*0.04+I68</f>
        <v>1560</v>
      </c>
      <c r="M68" s="90"/>
      <c r="N68" s="26">
        <f t="shared" si="2"/>
        <v>60</v>
      </c>
      <c r="O68" s="26">
        <f t="shared" si="3"/>
        <v>60</v>
      </c>
      <c r="P68" s="23"/>
      <c r="Q68" s="26">
        <f t="shared" si="4"/>
        <v>1653.6</v>
      </c>
      <c r="R68" s="26">
        <f t="shared" si="5"/>
        <v>1653.6</v>
      </c>
      <c r="S68" s="23"/>
      <c r="T68" s="26">
        <f t="shared" si="6"/>
        <v>1736.28</v>
      </c>
      <c r="U68" s="26">
        <f t="shared" si="7"/>
        <v>1736.28</v>
      </c>
      <c r="V68" s="61"/>
      <c r="W68" s="275"/>
    </row>
    <row r="69" spans="1:23" ht="12.75" customHeight="1">
      <c r="A69" s="20"/>
      <c r="B69" s="21" t="s">
        <v>5</v>
      </c>
      <c r="C69" s="22"/>
      <c r="D69" s="22"/>
      <c r="E69" s="250">
        <f t="shared" si="1"/>
        <v>0</v>
      </c>
      <c r="F69" s="22"/>
      <c r="G69" s="22"/>
      <c r="H69" s="98"/>
      <c r="I69" s="98"/>
      <c r="J69" s="22"/>
      <c r="K69" s="99">
        <f t="shared" si="0"/>
        <v>0</v>
      </c>
      <c r="L69" s="95"/>
      <c r="M69" s="99"/>
      <c r="N69" s="26">
        <f t="shared" si="2"/>
        <v>0</v>
      </c>
      <c r="O69" s="26">
        <f t="shared" si="3"/>
        <v>0</v>
      </c>
      <c r="P69" s="26"/>
      <c r="Q69" s="26">
        <f t="shared" si="4"/>
        <v>0</v>
      </c>
      <c r="R69" s="26">
        <f t="shared" si="5"/>
        <v>0</v>
      </c>
      <c r="S69" s="26"/>
      <c r="T69" s="26">
        <f t="shared" si="6"/>
        <v>0</v>
      </c>
      <c r="U69" s="26">
        <f t="shared" si="7"/>
        <v>0</v>
      </c>
      <c r="V69" s="62"/>
      <c r="W69" s="276"/>
    </row>
    <row r="70" spans="1:23" ht="45.75" customHeight="1">
      <c r="A70" s="20" t="s">
        <v>161</v>
      </c>
      <c r="B70" s="21" t="s">
        <v>162</v>
      </c>
      <c r="C70" s="22" t="s">
        <v>10</v>
      </c>
      <c r="D70" s="22"/>
      <c r="E70" s="250">
        <f t="shared" si="1"/>
        <v>3162.8</v>
      </c>
      <c r="F70" s="82">
        <v>3162.8</v>
      </c>
      <c r="G70" s="82">
        <v>0</v>
      </c>
      <c r="H70" s="82">
        <f>I70</f>
        <v>1500</v>
      </c>
      <c r="I70" s="82">
        <v>1500</v>
      </c>
      <c r="J70" s="22"/>
      <c r="K70" s="99">
        <f t="shared" si="0"/>
        <v>1560</v>
      </c>
      <c r="L70" s="99">
        <f>I70*0.04+I70</f>
        <v>1560</v>
      </c>
      <c r="M70" s="90"/>
      <c r="N70" s="26">
        <f t="shared" si="2"/>
        <v>60</v>
      </c>
      <c r="O70" s="26">
        <f t="shared" si="3"/>
        <v>60</v>
      </c>
      <c r="P70" s="23"/>
      <c r="Q70" s="26">
        <f t="shared" si="4"/>
        <v>1653.6</v>
      </c>
      <c r="R70" s="26">
        <f t="shared" si="5"/>
        <v>1653.6</v>
      </c>
      <c r="S70" s="23"/>
      <c r="T70" s="26">
        <f t="shared" si="6"/>
        <v>1736.28</v>
      </c>
      <c r="U70" s="26">
        <f t="shared" si="7"/>
        <v>1736.28</v>
      </c>
      <c r="V70" s="61"/>
      <c r="W70" s="276"/>
    </row>
    <row r="71" spans="1:23" ht="37.5" customHeight="1">
      <c r="A71" s="20" t="s">
        <v>163</v>
      </c>
      <c r="B71" s="21" t="s">
        <v>164</v>
      </c>
      <c r="C71" s="22" t="s">
        <v>10</v>
      </c>
      <c r="D71" s="22"/>
      <c r="E71" s="250">
        <f t="shared" si="1"/>
        <v>0</v>
      </c>
      <c r="F71" s="11"/>
      <c r="G71" s="22"/>
      <c r="H71" s="98"/>
      <c r="I71" s="98"/>
      <c r="J71" s="22"/>
      <c r="K71" s="99">
        <f aca="true" t="shared" si="8" ref="K71:K77">L71</f>
        <v>0</v>
      </c>
      <c r="L71" s="95"/>
      <c r="M71" s="90"/>
      <c r="N71" s="26">
        <f t="shared" si="2"/>
        <v>0</v>
      </c>
      <c r="O71" s="26">
        <f t="shared" si="3"/>
        <v>0</v>
      </c>
      <c r="P71" s="23"/>
      <c r="Q71" s="26">
        <f t="shared" si="4"/>
        <v>0</v>
      </c>
      <c r="R71" s="26">
        <f t="shared" si="5"/>
        <v>0</v>
      </c>
      <c r="S71" s="23"/>
      <c r="T71" s="26">
        <f t="shared" si="6"/>
        <v>0</v>
      </c>
      <c r="U71" s="26">
        <f t="shared" si="7"/>
        <v>0</v>
      </c>
      <c r="V71" s="61"/>
      <c r="W71" s="275"/>
    </row>
    <row r="72" spans="1:23" ht="44.25" customHeight="1">
      <c r="A72" s="35" t="s">
        <v>170</v>
      </c>
      <c r="B72" s="36" t="s">
        <v>171</v>
      </c>
      <c r="C72" s="37" t="s">
        <v>172</v>
      </c>
      <c r="D72" s="37"/>
      <c r="E72" s="250">
        <f aca="true" t="shared" si="9" ref="E72:E79">F72+G72</f>
        <v>21617</v>
      </c>
      <c r="F72" s="82">
        <v>0</v>
      </c>
      <c r="G72" s="82">
        <v>21617</v>
      </c>
      <c r="H72" s="98"/>
      <c r="I72" s="98"/>
      <c r="J72" s="22"/>
      <c r="K72" s="99">
        <f t="shared" si="8"/>
        <v>0</v>
      </c>
      <c r="L72" s="95"/>
      <c r="M72" s="90"/>
      <c r="N72" s="26">
        <f aca="true" t="shared" si="10" ref="N72:N79">K72-H72</f>
        <v>0</v>
      </c>
      <c r="O72" s="26">
        <f aca="true" t="shared" si="11" ref="O72:O79">L72-I72</f>
        <v>0</v>
      </c>
      <c r="P72" s="23"/>
      <c r="Q72" s="26">
        <f aca="true" t="shared" si="12" ref="Q72:Q79">K72*0.06+K72</f>
        <v>0</v>
      </c>
      <c r="R72" s="26">
        <f aca="true" t="shared" si="13" ref="R72:R79">L72*0.06+L72</f>
        <v>0</v>
      </c>
      <c r="S72" s="23"/>
      <c r="T72" s="26">
        <f aca="true" t="shared" si="14" ref="T72:T79">Q72*0.05+Q72</f>
        <v>0</v>
      </c>
      <c r="U72" s="26">
        <f aca="true" t="shared" si="15" ref="U72:U79">R72*0.05+R72</f>
        <v>0</v>
      </c>
      <c r="V72" s="61"/>
      <c r="W72" s="276"/>
    </row>
    <row r="73" spans="1:23" ht="12.75" customHeight="1">
      <c r="A73" s="20"/>
      <c r="B73" s="21" t="s">
        <v>5</v>
      </c>
      <c r="C73" s="22"/>
      <c r="D73" s="22"/>
      <c r="E73" s="250">
        <f t="shared" si="9"/>
        <v>0</v>
      </c>
      <c r="F73" s="22"/>
      <c r="G73" s="22"/>
      <c r="H73" s="98"/>
      <c r="I73" s="98"/>
      <c r="J73" s="22"/>
      <c r="K73" s="99">
        <f t="shared" si="8"/>
        <v>0</v>
      </c>
      <c r="L73" s="95"/>
      <c r="M73" s="90"/>
      <c r="N73" s="26">
        <f t="shared" si="10"/>
        <v>0</v>
      </c>
      <c r="O73" s="26">
        <f t="shared" si="11"/>
        <v>0</v>
      </c>
      <c r="P73" s="23"/>
      <c r="Q73" s="26">
        <f t="shared" si="12"/>
        <v>0</v>
      </c>
      <c r="R73" s="26">
        <f t="shared" si="13"/>
        <v>0</v>
      </c>
      <c r="S73" s="23"/>
      <c r="T73" s="26">
        <f t="shared" si="14"/>
        <v>0</v>
      </c>
      <c r="U73" s="26">
        <f t="shared" si="15"/>
        <v>0</v>
      </c>
      <c r="V73" s="61"/>
      <c r="W73" s="276"/>
    </row>
    <row r="74" spans="1:23" ht="76.5" customHeight="1">
      <c r="A74" s="20" t="s">
        <v>173</v>
      </c>
      <c r="B74" s="21" t="s">
        <v>174</v>
      </c>
      <c r="C74" s="22" t="s">
        <v>10</v>
      </c>
      <c r="D74" s="22"/>
      <c r="E74" s="250">
        <f t="shared" si="9"/>
        <v>21617</v>
      </c>
      <c r="F74" s="22"/>
      <c r="G74" s="22">
        <v>21617</v>
      </c>
      <c r="H74" s="98"/>
      <c r="I74" s="98"/>
      <c r="J74" s="22"/>
      <c r="K74" s="99">
        <f t="shared" si="8"/>
        <v>0</v>
      </c>
      <c r="L74" s="95"/>
      <c r="M74" s="90"/>
      <c r="N74" s="26">
        <f t="shared" si="10"/>
        <v>0</v>
      </c>
      <c r="O74" s="26">
        <f t="shared" si="11"/>
        <v>0</v>
      </c>
      <c r="P74" s="23"/>
      <c r="Q74" s="26">
        <f t="shared" si="12"/>
        <v>0</v>
      </c>
      <c r="R74" s="26">
        <f t="shared" si="13"/>
        <v>0</v>
      </c>
      <c r="S74" s="23"/>
      <c r="T74" s="26">
        <f t="shared" si="14"/>
        <v>0</v>
      </c>
      <c r="U74" s="26">
        <f t="shared" si="15"/>
        <v>0</v>
      </c>
      <c r="V74" s="61"/>
      <c r="W74" s="276"/>
    </row>
    <row r="75" spans="1:23" ht="36" customHeight="1">
      <c r="A75" s="35" t="s">
        <v>175</v>
      </c>
      <c r="B75" s="36" t="s">
        <v>176</v>
      </c>
      <c r="C75" s="37" t="s">
        <v>177</v>
      </c>
      <c r="D75" s="37"/>
      <c r="E75" s="250">
        <f t="shared" si="9"/>
        <v>557129.8</v>
      </c>
      <c r="F75" s="82">
        <v>82972.4</v>
      </c>
      <c r="G75" s="82">
        <v>474157.4</v>
      </c>
      <c r="H75" s="82">
        <v>700000</v>
      </c>
      <c r="I75" s="82">
        <v>700000</v>
      </c>
      <c r="J75" s="22"/>
      <c r="K75" s="99">
        <f t="shared" si="8"/>
        <v>1282320</v>
      </c>
      <c r="L75" s="99">
        <v>1282320</v>
      </c>
      <c r="M75" s="90"/>
      <c r="N75" s="26">
        <f t="shared" si="10"/>
        <v>582320</v>
      </c>
      <c r="O75" s="26">
        <f t="shared" si="11"/>
        <v>582320</v>
      </c>
      <c r="P75" s="23"/>
      <c r="Q75" s="26">
        <v>700000</v>
      </c>
      <c r="R75" s="26">
        <v>700000</v>
      </c>
      <c r="S75" s="23"/>
      <c r="T75" s="26">
        <f t="shared" si="14"/>
        <v>735000</v>
      </c>
      <c r="U75" s="26">
        <f t="shared" si="15"/>
        <v>735000</v>
      </c>
      <c r="V75" s="61"/>
      <c r="W75" s="276"/>
    </row>
    <row r="76" spans="1:23" ht="18" customHeight="1">
      <c r="A76" s="20"/>
      <c r="B76" s="21" t="s">
        <v>5</v>
      </c>
      <c r="C76" s="22"/>
      <c r="D76" s="22"/>
      <c r="E76" s="250">
        <f t="shared" si="9"/>
        <v>0</v>
      </c>
      <c r="F76" s="22"/>
      <c r="G76" s="22"/>
      <c r="H76" s="82"/>
      <c r="I76" s="82"/>
      <c r="J76" s="22"/>
      <c r="K76" s="99">
        <f t="shared" si="8"/>
        <v>0</v>
      </c>
      <c r="L76" s="99">
        <f>I76*0.04+I76</f>
        <v>0</v>
      </c>
      <c r="M76" s="90"/>
      <c r="N76" s="26">
        <f t="shared" si="10"/>
        <v>0</v>
      </c>
      <c r="O76" s="26">
        <f t="shared" si="11"/>
        <v>0</v>
      </c>
      <c r="P76" s="23"/>
      <c r="Q76" s="26">
        <f t="shared" si="12"/>
        <v>0</v>
      </c>
      <c r="R76" s="26">
        <f t="shared" si="13"/>
        <v>0</v>
      </c>
      <c r="S76" s="23"/>
      <c r="T76" s="26">
        <f t="shared" si="14"/>
        <v>0</v>
      </c>
      <c r="U76" s="26">
        <f t="shared" si="15"/>
        <v>0</v>
      </c>
      <c r="V76" s="61"/>
      <c r="W76" s="276"/>
    </row>
    <row r="77" spans="1:23" ht="33" customHeight="1">
      <c r="A77" s="20" t="s">
        <v>178</v>
      </c>
      <c r="B77" s="21" t="s">
        <v>179</v>
      </c>
      <c r="C77" s="22" t="s">
        <v>10</v>
      </c>
      <c r="D77" s="22"/>
      <c r="E77" s="250">
        <f t="shared" si="9"/>
        <v>0</v>
      </c>
      <c r="F77" s="22"/>
      <c r="G77" s="22"/>
      <c r="H77" s="82"/>
      <c r="I77" s="82"/>
      <c r="J77" s="22"/>
      <c r="K77" s="99">
        <f t="shared" si="8"/>
        <v>0</v>
      </c>
      <c r="L77" s="99">
        <f>I77*0.04+I77</f>
        <v>0</v>
      </c>
      <c r="M77" s="90"/>
      <c r="N77" s="26">
        <f t="shared" si="10"/>
        <v>0</v>
      </c>
      <c r="O77" s="26">
        <f t="shared" si="11"/>
        <v>0</v>
      </c>
      <c r="P77" s="23"/>
      <c r="Q77" s="26">
        <f t="shared" si="12"/>
        <v>0</v>
      </c>
      <c r="R77" s="26">
        <f t="shared" si="13"/>
        <v>0</v>
      </c>
      <c r="S77" s="23"/>
      <c r="T77" s="26">
        <f t="shared" si="14"/>
        <v>0</v>
      </c>
      <c r="U77" s="26">
        <f t="shared" si="15"/>
        <v>0</v>
      </c>
      <c r="V77" s="61"/>
      <c r="W77" s="276"/>
    </row>
    <row r="78" spans="1:23" ht="33" customHeight="1">
      <c r="A78" s="20" t="s">
        <v>180</v>
      </c>
      <c r="B78" s="21" t="s">
        <v>181</v>
      </c>
      <c r="C78" s="22" t="s">
        <v>10</v>
      </c>
      <c r="D78" s="22"/>
      <c r="E78" s="250">
        <f t="shared" si="9"/>
        <v>678955</v>
      </c>
      <c r="F78" s="82">
        <v>0</v>
      </c>
      <c r="G78" s="82">
        <v>678955</v>
      </c>
      <c r="H78" s="82">
        <v>700000</v>
      </c>
      <c r="I78" s="82">
        <v>700000</v>
      </c>
      <c r="J78" s="22"/>
      <c r="K78" s="99">
        <f>L78</f>
        <v>1282320</v>
      </c>
      <c r="L78" s="99">
        <v>1282320</v>
      </c>
      <c r="M78" s="90"/>
      <c r="N78" s="26">
        <f t="shared" si="10"/>
        <v>582320</v>
      </c>
      <c r="O78" s="26">
        <f t="shared" si="11"/>
        <v>582320</v>
      </c>
      <c r="P78" s="23"/>
      <c r="Q78" s="26">
        <v>700000</v>
      </c>
      <c r="R78" s="26">
        <v>700000</v>
      </c>
      <c r="S78" s="23"/>
      <c r="T78" s="26">
        <f t="shared" si="14"/>
        <v>735000</v>
      </c>
      <c r="U78" s="26">
        <f t="shared" si="15"/>
        <v>735000</v>
      </c>
      <c r="V78" s="61"/>
      <c r="W78" s="276"/>
    </row>
    <row r="79" spans="1:23" ht="39.75" customHeight="1" thickBot="1">
      <c r="A79" s="27" t="s">
        <v>182</v>
      </c>
      <c r="B79" s="28" t="s">
        <v>183</v>
      </c>
      <c r="C79" s="29" t="s">
        <v>10</v>
      </c>
      <c r="D79" s="29"/>
      <c r="E79" s="250">
        <f t="shared" si="9"/>
        <v>82972.4</v>
      </c>
      <c r="F79" s="87">
        <v>82972.4</v>
      </c>
      <c r="G79" s="87"/>
      <c r="H79" s="101"/>
      <c r="I79" s="101"/>
      <c r="J79" s="29"/>
      <c r="K79" s="30"/>
      <c r="L79" s="95"/>
      <c r="M79" s="232"/>
      <c r="N79" s="26">
        <f t="shared" si="10"/>
        <v>0</v>
      </c>
      <c r="O79" s="26">
        <f t="shared" si="11"/>
        <v>0</v>
      </c>
      <c r="P79" s="30"/>
      <c r="Q79" s="26">
        <f t="shared" si="12"/>
        <v>0</v>
      </c>
      <c r="R79" s="26">
        <f t="shared" si="13"/>
        <v>0</v>
      </c>
      <c r="S79" s="30"/>
      <c r="T79" s="26">
        <f t="shared" si="14"/>
        <v>0</v>
      </c>
      <c r="U79" s="26">
        <f t="shared" si="15"/>
        <v>0</v>
      </c>
      <c r="V79" s="63"/>
      <c r="W79" s="278"/>
    </row>
    <row r="80" spans="7:22" ht="10.5">
      <c r="G80" s="96"/>
      <c r="I80" s="2"/>
      <c r="J80" s="1"/>
      <c r="K80" s="91"/>
      <c r="L80" s="233"/>
      <c r="M80" s="1"/>
      <c r="V80"/>
    </row>
    <row r="81" spans="7:22" ht="10.5">
      <c r="G81" s="96"/>
      <c r="I81" s="2"/>
      <c r="J81" s="1"/>
      <c r="K81" s="91"/>
      <c r="L81" s="233"/>
      <c r="M81" s="1"/>
      <c r="V81"/>
    </row>
    <row r="82" spans="7:22" ht="10.5">
      <c r="G82" s="96"/>
      <c r="I82" s="2"/>
      <c r="J82" s="1"/>
      <c r="K82" s="91"/>
      <c r="L82" s="233"/>
      <c r="M82" s="1"/>
      <c r="V82"/>
    </row>
    <row r="83" spans="7:22" ht="10.5">
      <c r="G83" s="96"/>
      <c r="I83" s="2"/>
      <c r="J83" s="1"/>
      <c r="K83" s="91"/>
      <c r="L83" s="233"/>
      <c r="M83" s="1"/>
      <c r="V83"/>
    </row>
    <row r="84" spans="7:22" ht="10.5">
      <c r="G84" s="96"/>
      <c r="I84" s="2"/>
      <c r="J84" s="1"/>
      <c r="K84" s="91"/>
      <c r="L84" s="233"/>
      <c r="M84" s="1"/>
      <c r="V84"/>
    </row>
    <row r="85" spans="7:22" ht="10.5">
      <c r="G85" s="96"/>
      <c r="I85" s="2"/>
      <c r="J85" s="1"/>
      <c r="K85" s="91"/>
      <c r="L85" s="233"/>
      <c r="M85" s="1"/>
      <c r="V85"/>
    </row>
    <row r="86" spans="7:22" ht="10.5">
      <c r="G86" s="96"/>
      <c r="I86" s="2"/>
      <c r="J86" s="1"/>
      <c r="K86" s="91"/>
      <c r="L86" s="233"/>
      <c r="M86" s="1"/>
      <c r="V86"/>
    </row>
    <row r="87" spans="7:22" ht="10.5">
      <c r="G87" s="96"/>
      <c r="I87" s="2"/>
      <c r="J87" s="1"/>
      <c r="K87" s="91"/>
      <c r="L87" s="233"/>
      <c r="M87" s="1"/>
      <c r="V87"/>
    </row>
    <row r="88" spans="7:22" ht="10.5">
      <c r="G88" s="96"/>
      <c r="I88" s="2"/>
      <c r="J88" s="1"/>
      <c r="K88" s="91"/>
      <c r="L88" s="233"/>
      <c r="M88" s="1"/>
      <c r="V88"/>
    </row>
    <row r="89" spans="7:22" ht="10.5">
      <c r="G89" s="96"/>
      <c r="I89" s="2"/>
      <c r="J89" s="1"/>
      <c r="K89" s="91"/>
      <c r="L89" s="233"/>
      <c r="M89" s="1"/>
      <c r="V89"/>
    </row>
    <row r="90" spans="7:22" ht="10.5">
      <c r="G90" s="96"/>
      <c r="I90" s="2"/>
      <c r="J90" s="1"/>
      <c r="K90" s="91"/>
      <c r="L90" s="233"/>
      <c r="M90" s="1"/>
      <c r="V90"/>
    </row>
    <row r="91" spans="7:22" ht="10.5">
      <c r="G91" s="96"/>
      <c r="I91" s="2"/>
      <c r="J91" s="1"/>
      <c r="K91" s="91"/>
      <c r="L91" s="233"/>
      <c r="M91" s="1"/>
      <c r="V91"/>
    </row>
    <row r="92" spans="7:22" ht="10.5">
      <c r="G92" s="96"/>
      <c r="I92" s="2"/>
      <c r="J92" s="1"/>
      <c r="K92" s="91"/>
      <c r="L92" s="233"/>
      <c r="M92" s="1"/>
      <c r="V92"/>
    </row>
    <row r="93" spans="7:22" ht="10.5">
      <c r="G93" s="96"/>
      <c r="I93" s="2"/>
      <c r="J93" s="1"/>
      <c r="K93" s="91"/>
      <c r="L93" s="233"/>
      <c r="M93" s="1"/>
      <c r="V93"/>
    </row>
    <row r="94" spans="7:22" ht="10.5">
      <c r="G94" s="96"/>
      <c r="I94" s="2"/>
      <c r="J94" s="1"/>
      <c r="K94" s="91"/>
      <c r="L94" s="233"/>
      <c r="M94" s="1"/>
      <c r="V94"/>
    </row>
    <row r="95" spans="7:22" ht="10.5">
      <c r="G95" s="96"/>
      <c r="I95" s="2"/>
      <c r="J95" s="1"/>
      <c r="K95" s="91"/>
      <c r="L95" s="233"/>
      <c r="M95" s="1"/>
      <c r="V95"/>
    </row>
    <row r="96" spans="6:22" ht="10.5">
      <c r="F96" s="96"/>
      <c r="G96" s="96"/>
      <c r="H96" s="2"/>
      <c r="I96" s="1"/>
      <c r="J96" s="91"/>
      <c r="K96" s="233"/>
      <c r="L96" s="1"/>
      <c r="M96" s="1"/>
      <c r="U96"/>
      <c r="V96"/>
    </row>
    <row r="97" spans="7:22" ht="10.5">
      <c r="G97" s="96"/>
      <c r="I97" s="2"/>
      <c r="J97" s="1"/>
      <c r="K97" s="91"/>
      <c r="L97" s="233"/>
      <c r="M97" s="1"/>
      <c r="V97"/>
    </row>
    <row r="98" spans="7:22" ht="10.5">
      <c r="G98" s="96"/>
      <c r="I98" s="2"/>
      <c r="J98" s="1"/>
      <c r="K98" s="91"/>
      <c r="L98" s="233"/>
      <c r="M98" s="1"/>
      <c r="V98"/>
    </row>
    <row r="99" spans="7:22" ht="10.5">
      <c r="G99" s="96"/>
      <c r="I99" s="2"/>
      <c r="J99" s="1"/>
      <c r="K99" s="91"/>
      <c r="L99" s="233"/>
      <c r="M99" s="1"/>
      <c r="V99"/>
    </row>
    <row r="100" spans="7:22" ht="10.5">
      <c r="G100" s="96"/>
      <c r="I100" s="2"/>
      <c r="J100" s="1"/>
      <c r="K100" s="91"/>
      <c r="L100" s="233"/>
      <c r="M100" s="1"/>
      <c r="V100"/>
    </row>
    <row r="101" spans="7:22" ht="10.5">
      <c r="G101" s="96"/>
      <c r="I101" s="2"/>
      <c r="J101" s="1"/>
      <c r="K101" s="91"/>
      <c r="L101" s="233"/>
      <c r="M101" s="1"/>
      <c r="V101"/>
    </row>
    <row r="102" spans="7:22" ht="10.5">
      <c r="G102" s="96"/>
      <c r="I102" s="2"/>
      <c r="J102" s="1"/>
      <c r="K102" s="91"/>
      <c r="L102" s="233"/>
      <c r="M102" s="1"/>
      <c r="V102"/>
    </row>
    <row r="103" spans="7:22" ht="10.5">
      <c r="G103" s="96"/>
      <c r="I103" s="2"/>
      <c r="J103" s="1"/>
      <c r="K103" s="91"/>
      <c r="L103" s="233"/>
      <c r="M103" s="1"/>
      <c r="V103"/>
    </row>
    <row r="104" spans="7:22" ht="10.5">
      <c r="G104" s="96"/>
      <c r="I104" s="2"/>
      <c r="J104" s="1"/>
      <c r="K104" s="91"/>
      <c r="L104" s="233"/>
      <c r="M104" s="1"/>
      <c r="V104"/>
    </row>
    <row r="105" spans="7:22" ht="10.5">
      <c r="G105" s="96"/>
      <c r="I105" s="2"/>
      <c r="J105" s="1"/>
      <c r="K105" s="91"/>
      <c r="L105" s="233"/>
      <c r="M105" s="1"/>
      <c r="V105"/>
    </row>
    <row r="106" spans="7:22" ht="10.5">
      <c r="G106" s="96"/>
      <c r="I106" s="2"/>
      <c r="J106" s="1"/>
      <c r="K106" s="91"/>
      <c r="L106" s="233"/>
      <c r="M106" s="1"/>
      <c r="V106"/>
    </row>
    <row r="107" spans="7:22" ht="10.5">
      <c r="G107" s="96"/>
      <c r="I107" s="2"/>
      <c r="J107" s="1"/>
      <c r="K107" s="91"/>
      <c r="L107" s="233"/>
      <c r="M107" s="1"/>
      <c r="V107"/>
    </row>
  </sheetData>
  <sheetProtection/>
  <mergeCells count="27">
    <mergeCell ref="A1:V1"/>
    <mergeCell ref="D3:D5"/>
    <mergeCell ref="K3:M3"/>
    <mergeCell ref="Q3:S3"/>
    <mergeCell ref="T3:V3"/>
    <mergeCell ref="K4:K5"/>
    <mergeCell ref="L4:M4"/>
    <mergeCell ref="Q4:Q5"/>
    <mergeCell ref="R4:S4"/>
    <mergeCell ref="A3:A5"/>
    <mergeCell ref="W4:W5"/>
    <mergeCell ref="T4:T5"/>
    <mergeCell ref="U4:V4"/>
    <mergeCell ref="B3:B5"/>
    <mergeCell ref="C3:C5"/>
    <mergeCell ref="E3:G3"/>
    <mergeCell ref="H3:J3"/>
    <mergeCell ref="E4:E5"/>
    <mergeCell ref="F4:G4"/>
    <mergeCell ref="H4:H5"/>
    <mergeCell ref="D11:D14"/>
    <mergeCell ref="D21:D24"/>
    <mergeCell ref="D45:D47"/>
    <mergeCell ref="N3:P3"/>
    <mergeCell ref="N4:N5"/>
    <mergeCell ref="O4:P4"/>
    <mergeCell ref="I4:J4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44"/>
  <sheetViews>
    <sheetView zoomScale="120" zoomScaleNormal="120" zoomScalePageLayoutView="0" workbookViewId="0" topLeftCell="A52">
      <selection activeCell="L15" sqref="L15"/>
    </sheetView>
  </sheetViews>
  <sheetFormatPr defaultColWidth="9.140625" defaultRowHeight="12"/>
  <cols>
    <col min="1" max="2" width="8.140625" style="7" customWidth="1"/>
    <col min="3" max="3" width="7.28125" style="7" customWidth="1"/>
    <col min="4" max="4" width="6.28125" style="7" customWidth="1"/>
    <col min="5" max="5" width="51.8515625" style="3" customWidth="1"/>
    <col min="6" max="6" width="15.28125" style="3" customWidth="1"/>
    <col min="7" max="7" width="13.421875" style="3" customWidth="1"/>
    <col min="8" max="8" width="12.7109375" style="3" customWidth="1"/>
    <col min="9" max="9" width="13.8515625" style="244" customWidth="1"/>
    <col min="10" max="10" width="12.421875" style="244" customWidth="1"/>
    <col min="11" max="11" width="11.28125" style="244" customWidth="1"/>
    <col min="12" max="12" width="13.140625" style="1" customWidth="1"/>
    <col min="13" max="13" width="13.28125" style="1" customWidth="1"/>
    <col min="14" max="16" width="12.28125" style="1" customWidth="1"/>
    <col min="17" max="17" width="14.421875" style="1" customWidth="1"/>
    <col min="18" max="18" width="14.28125" style="1" customWidth="1"/>
    <col min="19" max="19" width="15.7109375" style="1" customWidth="1"/>
    <col min="20" max="20" width="14.28125" style="1" customWidth="1"/>
    <col min="21" max="21" width="15.421875" style="1" customWidth="1"/>
    <col min="22" max="22" width="14.421875" style="1" customWidth="1"/>
    <col min="23" max="23" width="18.421875" style="1" customWidth="1"/>
    <col min="24" max="24" width="22.8515625" style="0" customWidth="1"/>
    <col min="25" max="16384" width="9.140625" style="2" customWidth="1"/>
  </cols>
  <sheetData>
    <row r="2" spans="14:24" ht="23.25" customHeight="1">
      <c r="N2" s="4"/>
      <c r="O2" s="4"/>
      <c r="P2" s="4"/>
      <c r="Q2" s="4"/>
      <c r="T2" s="4"/>
      <c r="W2" s="361" t="s">
        <v>612</v>
      </c>
      <c r="X2" s="361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362" t="s">
        <v>724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ht="20.25" customHeight="1" thickBot="1">
      <c r="X5" s="34" t="s">
        <v>0</v>
      </c>
    </row>
    <row r="6" spans="1:24" ht="26.25" customHeight="1">
      <c r="A6" s="359" t="s">
        <v>1</v>
      </c>
      <c r="B6" s="347" t="s">
        <v>187</v>
      </c>
      <c r="C6" s="347" t="s">
        <v>188</v>
      </c>
      <c r="D6" s="347" t="s">
        <v>189</v>
      </c>
      <c r="E6" s="348" t="s">
        <v>190</v>
      </c>
      <c r="F6" s="325" t="s">
        <v>716</v>
      </c>
      <c r="G6" s="325"/>
      <c r="H6" s="325"/>
      <c r="I6" s="363" t="s">
        <v>717</v>
      </c>
      <c r="J6" s="363"/>
      <c r="K6" s="363"/>
      <c r="L6" s="325" t="s">
        <v>184</v>
      </c>
      <c r="M6" s="325"/>
      <c r="N6" s="325"/>
      <c r="O6" s="343" t="s">
        <v>719</v>
      </c>
      <c r="P6" s="344"/>
      <c r="Q6" s="345"/>
      <c r="R6" s="325" t="s">
        <v>712</v>
      </c>
      <c r="S6" s="325"/>
      <c r="T6" s="325"/>
      <c r="U6" s="325" t="s">
        <v>720</v>
      </c>
      <c r="V6" s="325"/>
      <c r="W6" s="354"/>
      <c r="X6" s="68" t="s">
        <v>616</v>
      </c>
    </row>
    <row r="7" spans="1:24" ht="18" customHeight="1">
      <c r="A7" s="360"/>
      <c r="B7" s="324"/>
      <c r="C7" s="324"/>
      <c r="D7" s="324"/>
      <c r="E7" s="349"/>
      <c r="F7" s="324" t="s">
        <v>4</v>
      </c>
      <c r="G7" s="324" t="s">
        <v>5</v>
      </c>
      <c r="H7" s="324"/>
      <c r="I7" s="337" t="s">
        <v>4</v>
      </c>
      <c r="J7" s="337" t="s">
        <v>5</v>
      </c>
      <c r="K7" s="337"/>
      <c r="L7" s="324" t="s">
        <v>4</v>
      </c>
      <c r="M7" s="324" t="s">
        <v>5</v>
      </c>
      <c r="N7" s="324"/>
      <c r="O7" s="324" t="s">
        <v>4</v>
      </c>
      <c r="P7" s="324" t="s">
        <v>5</v>
      </c>
      <c r="Q7" s="324"/>
      <c r="R7" s="324" t="s">
        <v>4</v>
      </c>
      <c r="S7" s="324" t="s">
        <v>5</v>
      </c>
      <c r="T7" s="324"/>
      <c r="U7" s="324" t="s">
        <v>4</v>
      </c>
      <c r="V7" s="324" t="s">
        <v>5</v>
      </c>
      <c r="W7" s="346"/>
      <c r="X7" s="319" t="s">
        <v>721</v>
      </c>
    </row>
    <row r="8" spans="1:24" ht="42.75" customHeight="1">
      <c r="A8" s="360"/>
      <c r="B8" s="324"/>
      <c r="C8" s="324"/>
      <c r="D8" s="324"/>
      <c r="E8" s="349"/>
      <c r="F8" s="324"/>
      <c r="G8" s="14" t="s">
        <v>6</v>
      </c>
      <c r="H8" s="14" t="s">
        <v>7</v>
      </c>
      <c r="I8" s="337"/>
      <c r="J8" s="77" t="s">
        <v>6</v>
      </c>
      <c r="K8" s="77" t="s">
        <v>7</v>
      </c>
      <c r="L8" s="324"/>
      <c r="M8" s="14" t="s">
        <v>6</v>
      </c>
      <c r="N8" s="14" t="s">
        <v>7</v>
      </c>
      <c r="O8" s="324"/>
      <c r="P8" s="14" t="s">
        <v>6</v>
      </c>
      <c r="Q8" s="14" t="s">
        <v>7</v>
      </c>
      <c r="R8" s="324"/>
      <c r="S8" s="14" t="s">
        <v>6</v>
      </c>
      <c r="T8" s="14" t="s">
        <v>7</v>
      </c>
      <c r="U8" s="324"/>
      <c r="V8" s="14" t="s">
        <v>6</v>
      </c>
      <c r="W8" s="60" t="s">
        <v>7</v>
      </c>
      <c r="X8" s="319"/>
    </row>
    <row r="9" spans="1:24" s="8" customFormat="1" ht="20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88">
        <v>9</v>
      </c>
      <c r="J9" s="88">
        <v>10</v>
      </c>
      <c r="K9" s="88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59">
        <v>23</v>
      </c>
      <c r="X9" s="13">
        <v>24</v>
      </c>
    </row>
    <row r="10" spans="1:256" s="6" customFormat="1" ht="21.75" customHeight="1">
      <c r="A10" s="15">
        <v>2000</v>
      </c>
      <c r="B10" s="12" t="s">
        <v>10</v>
      </c>
      <c r="C10" s="12" t="s">
        <v>10</v>
      </c>
      <c r="D10" s="12" t="s">
        <v>10</v>
      </c>
      <c r="E10" s="38" t="s">
        <v>191</v>
      </c>
      <c r="F10" s="247">
        <f>G10+H10</f>
        <v>6406958.5</v>
      </c>
      <c r="G10" s="247">
        <v>2497872.3</v>
      </c>
      <c r="H10" s="254">
        <v>3909086.2</v>
      </c>
      <c r="I10" s="254">
        <f>J10+K10</f>
        <v>5408907.3</v>
      </c>
      <c r="J10" s="254">
        <v>4144000</v>
      </c>
      <c r="K10" s="254">
        <v>1264907.3</v>
      </c>
      <c r="L10" s="26">
        <f>N10+M10</f>
        <v>6035701.3</v>
      </c>
      <c r="M10" s="99">
        <v>4735701.3</v>
      </c>
      <c r="N10" s="26">
        <v>1300000</v>
      </c>
      <c r="O10" s="26">
        <f>L10-I10</f>
        <v>626794</v>
      </c>
      <c r="P10" s="26">
        <f>M10-J10</f>
        <v>591701.2999999998</v>
      </c>
      <c r="Q10" s="26">
        <f>N10-K10</f>
        <v>35092.69999999995</v>
      </c>
      <c r="R10" s="26">
        <f>L10*0.06+L10</f>
        <v>6397843.378</v>
      </c>
      <c r="S10" s="26">
        <f>M10*0.06+M10</f>
        <v>5019843.378</v>
      </c>
      <c r="T10" s="26">
        <f>N10*0.06+N10</f>
        <v>1378000</v>
      </c>
      <c r="U10" s="26">
        <f>R10*0.05+R10</f>
        <v>6717735.5468999995</v>
      </c>
      <c r="V10" s="26">
        <f>S10*0.05+S10</f>
        <v>5270835.5468999995</v>
      </c>
      <c r="W10" s="62">
        <f>T10*0.05+T10</f>
        <v>1446900</v>
      </c>
      <c r="X10" s="6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30" customHeight="1">
      <c r="A11" s="15" t="s">
        <v>192</v>
      </c>
      <c r="B11" s="12" t="s">
        <v>193</v>
      </c>
      <c r="C11" s="12" t="s">
        <v>194</v>
      </c>
      <c r="D11" s="12" t="s">
        <v>194</v>
      </c>
      <c r="E11" s="38" t="s">
        <v>195</v>
      </c>
      <c r="F11" s="247">
        <f>G11+H11</f>
        <v>754106.5</v>
      </c>
      <c r="G11" s="78">
        <v>645034.7</v>
      </c>
      <c r="H11" s="254">
        <v>109071.8</v>
      </c>
      <c r="I11" s="269">
        <f aca="true" t="shared" si="0" ref="I11:I69">J11+K11</f>
        <v>1183854</v>
      </c>
      <c r="J11" s="254">
        <v>1040654</v>
      </c>
      <c r="K11" s="254">
        <v>143200</v>
      </c>
      <c r="L11" s="26">
        <f aca="true" t="shared" si="1" ref="L11:L74">N11+M11</f>
        <v>1318955.546</v>
      </c>
      <c r="M11" s="26">
        <f aca="true" t="shared" si="2" ref="M11:M74">J11*9.9%+J11</f>
        <v>1143678.746</v>
      </c>
      <c r="N11" s="26">
        <f aca="true" t="shared" si="3" ref="N11:N74">K11*22.4%+K11</f>
        <v>175276.8</v>
      </c>
      <c r="O11" s="26">
        <f aca="true" t="shared" si="4" ref="O11:O74">L11-I11</f>
        <v>135101.5460000001</v>
      </c>
      <c r="P11" s="26">
        <f aca="true" t="shared" si="5" ref="P11:P74">M11-J11</f>
        <v>103024.74600000004</v>
      </c>
      <c r="Q11" s="26">
        <f aca="true" t="shared" si="6" ref="Q11:Q74">N11-K11</f>
        <v>32076.79999999999</v>
      </c>
      <c r="R11" s="26">
        <f aca="true" t="shared" si="7" ref="R11:R74">L11*0.06+L11</f>
        <v>1398092.87876</v>
      </c>
      <c r="S11" s="26">
        <f aca="true" t="shared" si="8" ref="S11:S74">M11*0.06+M11</f>
        <v>1212299.47076</v>
      </c>
      <c r="T11" s="26">
        <f aca="true" t="shared" si="9" ref="T11:T74">N11*0.06+N11</f>
        <v>185793.408</v>
      </c>
      <c r="U11" s="26">
        <f aca="true" t="shared" si="10" ref="U11:U74">R11*0.05+R11</f>
        <v>1467997.522698</v>
      </c>
      <c r="V11" s="26">
        <f aca="true" t="shared" si="11" ref="V11:V74">S11*0.05+S11</f>
        <v>1272914.4442979998</v>
      </c>
      <c r="W11" s="62">
        <f aca="true" t="shared" si="12" ref="W11:W74">T11*0.05+T11</f>
        <v>195083.0784</v>
      </c>
      <c r="X11" s="7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9"/>
      <c r="B12" s="40"/>
      <c r="C12" s="40"/>
      <c r="D12" s="40"/>
      <c r="E12" s="21" t="s">
        <v>5</v>
      </c>
      <c r="F12" s="247">
        <f aca="true" t="shared" si="13" ref="F12:F75">G12+H12</f>
        <v>0</v>
      </c>
      <c r="G12" s="21"/>
      <c r="H12" s="240"/>
      <c r="I12" s="269">
        <f t="shared" si="0"/>
        <v>0</v>
      </c>
      <c r="J12" s="240"/>
      <c r="K12" s="240"/>
      <c r="L12" s="26">
        <f t="shared" si="1"/>
        <v>0</v>
      </c>
      <c r="M12" s="26">
        <f t="shared" si="2"/>
        <v>0</v>
      </c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6">
        <f t="shared" si="11"/>
        <v>0</v>
      </c>
      <c r="W12" s="62">
        <f t="shared" si="12"/>
        <v>0</v>
      </c>
      <c r="X12" s="69"/>
    </row>
    <row r="13" spans="1:24" ht="45" customHeight="1">
      <c r="A13" s="39" t="s">
        <v>196</v>
      </c>
      <c r="B13" s="40" t="s">
        <v>193</v>
      </c>
      <c r="C13" s="40" t="s">
        <v>197</v>
      </c>
      <c r="D13" s="40" t="s">
        <v>194</v>
      </c>
      <c r="E13" s="41" t="s">
        <v>198</v>
      </c>
      <c r="F13" s="247">
        <f t="shared" si="13"/>
        <v>656609.8</v>
      </c>
      <c r="G13" s="270">
        <v>610494.3</v>
      </c>
      <c r="H13" s="269">
        <v>46115.5</v>
      </c>
      <c r="I13" s="269">
        <f t="shared" si="0"/>
        <v>1045985</v>
      </c>
      <c r="J13" s="269">
        <v>924785</v>
      </c>
      <c r="K13" s="269">
        <v>121200</v>
      </c>
      <c r="L13" s="26">
        <f t="shared" si="1"/>
        <v>1138833.8</v>
      </c>
      <c r="M13" s="26">
        <v>990485</v>
      </c>
      <c r="N13" s="26">
        <f t="shared" si="3"/>
        <v>148348.8</v>
      </c>
      <c r="O13" s="26">
        <f t="shared" si="4"/>
        <v>92848.80000000005</v>
      </c>
      <c r="P13" s="26">
        <f t="shared" si="5"/>
        <v>65700</v>
      </c>
      <c r="Q13" s="26">
        <f t="shared" si="6"/>
        <v>27148.79999999999</v>
      </c>
      <c r="R13" s="26">
        <f t="shared" si="7"/>
        <v>1207163.828</v>
      </c>
      <c r="S13" s="26">
        <f t="shared" si="8"/>
        <v>1049914.1</v>
      </c>
      <c r="T13" s="26">
        <f t="shared" si="9"/>
        <v>157249.72799999997</v>
      </c>
      <c r="U13" s="26">
        <f t="shared" si="10"/>
        <v>1267522.0193999999</v>
      </c>
      <c r="V13" s="26">
        <f t="shared" si="11"/>
        <v>1102409.8050000002</v>
      </c>
      <c r="W13" s="62">
        <f t="shared" si="12"/>
        <v>165112.21439999997</v>
      </c>
      <c r="X13" s="70"/>
    </row>
    <row r="14" spans="1:24" ht="12.75" customHeight="1">
      <c r="A14" s="39"/>
      <c r="B14" s="40"/>
      <c r="C14" s="40"/>
      <c r="D14" s="40"/>
      <c r="E14" s="21" t="s">
        <v>199</v>
      </c>
      <c r="F14" s="247">
        <f t="shared" si="13"/>
        <v>0</v>
      </c>
      <c r="G14" s="21"/>
      <c r="H14" s="240"/>
      <c r="I14" s="269">
        <f t="shared" si="0"/>
        <v>0</v>
      </c>
      <c r="J14" s="240"/>
      <c r="K14" s="240"/>
      <c r="L14" s="26">
        <f t="shared" si="1"/>
        <v>0</v>
      </c>
      <c r="M14" s="26">
        <f t="shared" si="2"/>
        <v>0</v>
      </c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6">
        <f t="shared" si="11"/>
        <v>0</v>
      </c>
      <c r="W14" s="62">
        <f t="shared" si="12"/>
        <v>0</v>
      </c>
      <c r="X14" s="69"/>
    </row>
    <row r="15" spans="1:24" ht="22.5" customHeight="1">
      <c r="A15" s="39" t="s">
        <v>200</v>
      </c>
      <c r="B15" s="40" t="s">
        <v>193</v>
      </c>
      <c r="C15" s="40" t="s">
        <v>197</v>
      </c>
      <c r="D15" s="40" t="s">
        <v>197</v>
      </c>
      <c r="E15" s="24" t="s">
        <v>201</v>
      </c>
      <c r="F15" s="247">
        <f t="shared" si="13"/>
        <v>656609.8</v>
      </c>
      <c r="G15" s="270">
        <v>610494.3</v>
      </c>
      <c r="H15" s="269">
        <v>46115.5</v>
      </c>
      <c r="I15" s="269">
        <f t="shared" si="0"/>
        <v>1045985</v>
      </c>
      <c r="J15" s="269">
        <v>924785</v>
      </c>
      <c r="K15" s="269">
        <v>121200</v>
      </c>
      <c r="L15" s="26">
        <f t="shared" si="1"/>
        <v>1138833.8</v>
      </c>
      <c r="M15" s="26">
        <v>990485</v>
      </c>
      <c r="N15" s="26">
        <f t="shared" si="3"/>
        <v>148348.8</v>
      </c>
      <c r="O15" s="26">
        <f t="shared" si="4"/>
        <v>92848.80000000005</v>
      </c>
      <c r="P15" s="26">
        <f t="shared" si="5"/>
        <v>65700</v>
      </c>
      <c r="Q15" s="26">
        <f t="shared" si="6"/>
        <v>27148.79999999999</v>
      </c>
      <c r="R15" s="26">
        <f t="shared" si="7"/>
        <v>1207163.828</v>
      </c>
      <c r="S15" s="26">
        <f t="shared" si="8"/>
        <v>1049914.1</v>
      </c>
      <c r="T15" s="26">
        <f t="shared" si="9"/>
        <v>157249.72799999997</v>
      </c>
      <c r="U15" s="26">
        <f t="shared" si="10"/>
        <v>1267522.0193999999</v>
      </c>
      <c r="V15" s="26">
        <f t="shared" si="11"/>
        <v>1102409.8050000002</v>
      </c>
      <c r="W15" s="62">
        <f t="shared" si="12"/>
        <v>165112.21439999997</v>
      </c>
      <c r="X15" s="70"/>
    </row>
    <row r="16" spans="1:24" ht="12.75" customHeight="1">
      <c r="A16" s="39" t="s">
        <v>202</v>
      </c>
      <c r="B16" s="40" t="s">
        <v>193</v>
      </c>
      <c r="C16" s="40" t="s">
        <v>197</v>
      </c>
      <c r="D16" s="40" t="s">
        <v>203</v>
      </c>
      <c r="E16" s="24" t="s">
        <v>204</v>
      </c>
      <c r="F16" s="247">
        <f t="shared" si="13"/>
        <v>0</v>
      </c>
      <c r="G16" s="24"/>
      <c r="H16" s="245"/>
      <c r="I16" s="269">
        <f t="shared" si="0"/>
        <v>0</v>
      </c>
      <c r="J16" s="245"/>
      <c r="K16" s="245"/>
      <c r="L16" s="26">
        <f t="shared" si="1"/>
        <v>0</v>
      </c>
      <c r="M16" s="26">
        <f t="shared" si="2"/>
        <v>0</v>
      </c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6">
        <f t="shared" si="11"/>
        <v>0</v>
      </c>
      <c r="W16" s="62">
        <f t="shared" si="12"/>
        <v>0</v>
      </c>
      <c r="X16" s="69"/>
    </row>
    <row r="17" spans="1:256" s="6" customFormat="1" ht="27.75" customHeight="1">
      <c r="A17" s="15" t="s">
        <v>205</v>
      </c>
      <c r="B17" s="12" t="s">
        <v>193</v>
      </c>
      <c r="C17" s="12" t="s">
        <v>203</v>
      </c>
      <c r="D17" s="12" t="s">
        <v>194</v>
      </c>
      <c r="E17" s="42" t="s">
        <v>206</v>
      </c>
      <c r="F17" s="247">
        <f t="shared" si="13"/>
        <v>4481.8</v>
      </c>
      <c r="G17" s="271">
        <v>4481.8</v>
      </c>
      <c r="H17" s="272"/>
      <c r="I17" s="269">
        <f t="shared" si="0"/>
        <v>4454</v>
      </c>
      <c r="J17" s="272">
        <v>4454</v>
      </c>
      <c r="K17" s="272"/>
      <c r="L17" s="26">
        <f t="shared" si="1"/>
        <v>4894.946</v>
      </c>
      <c r="M17" s="26">
        <f t="shared" si="2"/>
        <v>4894.946</v>
      </c>
      <c r="N17" s="26">
        <f t="shared" si="3"/>
        <v>0</v>
      </c>
      <c r="O17" s="26">
        <f t="shared" si="4"/>
        <v>440.9459999999999</v>
      </c>
      <c r="P17" s="26">
        <f t="shared" si="5"/>
        <v>440.9459999999999</v>
      </c>
      <c r="Q17" s="26">
        <f t="shared" si="6"/>
        <v>0</v>
      </c>
      <c r="R17" s="26">
        <f t="shared" si="7"/>
        <v>5188.64276</v>
      </c>
      <c r="S17" s="26">
        <f t="shared" si="8"/>
        <v>5188.64276</v>
      </c>
      <c r="T17" s="26">
        <f t="shared" si="9"/>
        <v>0</v>
      </c>
      <c r="U17" s="26">
        <f t="shared" si="10"/>
        <v>5448.074898</v>
      </c>
      <c r="V17" s="26">
        <f t="shared" si="11"/>
        <v>5448.074898</v>
      </c>
      <c r="W17" s="62">
        <f t="shared" si="12"/>
        <v>0</v>
      </c>
      <c r="X17" s="6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9"/>
      <c r="B18" s="40"/>
      <c r="C18" s="40"/>
      <c r="D18" s="40"/>
      <c r="E18" s="21" t="s">
        <v>199</v>
      </c>
      <c r="F18" s="247">
        <f t="shared" si="13"/>
        <v>0</v>
      </c>
      <c r="G18" s="21"/>
      <c r="H18" s="240"/>
      <c r="I18" s="269">
        <f t="shared" si="0"/>
        <v>0</v>
      </c>
      <c r="J18" s="240"/>
      <c r="K18" s="240"/>
      <c r="L18" s="26">
        <f t="shared" si="1"/>
        <v>0</v>
      </c>
      <c r="M18" s="26">
        <f t="shared" si="2"/>
        <v>0</v>
      </c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6">
        <f t="shared" si="11"/>
        <v>0</v>
      </c>
      <c r="W18" s="62">
        <f t="shared" si="12"/>
        <v>0</v>
      </c>
      <c r="X18" s="69"/>
    </row>
    <row r="19" spans="1:24" ht="27" customHeight="1">
      <c r="A19" s="39" t="s">
        <v>207</v>
      </c>
      <c r="B19" s="40" t="s">
        <v>193</v>
      </c>
      <c r="C19" s="40" t="s">
        <v>203</v>
      </c>
      <c r="D19" s="40" t="s">
        <v>197</v>
      </c>
      <c r="E19" s="24" t="s">
        <v>208</v>
      </c>
      <c r="F19" s="247">
        <f t="shared" si="13"/>
        <v>4481.8</v>
      </c>
      <c r="G19" s="24">
        <v>4481.8</v>
      </c>
      <c r="H19" s="245"/>
      <c r="I19" s="269">
        <f t="shared" si="0"/>
        <v>4454</v>
      </c>
      <c r="J19" s="272">
        <v>4454</v>
      </c>
      <c r="K19" s="245"/>
      <c r="L19" s="26">
        <f t="shared" si="1"/>
        <v>4894.946</v>
      </c>
      <c r="M19" s="26">
        <f t="shared" si="2"/>
        <v>4894.946</v>
      </c>
      <c r="N19" s="26">
        <f t="shared" si="3"/>
        <v>0</v>
      </c>
      <c r="O19" s="26">
        <f t="shared" si="4"/>
        <v>440.9459999999999</v>
      </c>
      <c r="P19" s="26">
        <f t="shared" si="5"/>
        <v>440.9459999999999</v>
      </c>
      <c r="Q19" s="26">
        <f t="shared" si="6"/>
        <v>0</v>
      </c>
      <c r="R19" s="26">
        <f t="shared" si="7"/>
        <v>5188.64276</v>
      </c>
      <c r="S19" s="26">
        <f t="shared" si="8"/>
        <v>5188.64276</v>
      </c>
      <c r="T19" s="26">
        <f t="shared" si="9"/>
        <v>0</v>
      </c>
      <c r="U19" s="26">
        <f t="shared" si="10"/>
        <v>5448.074898</v>
      </c>
      <c r="V19" s="26">
        <f t="shared" si="11"/>
        <v>5448.074898</v>
      </c>
      <c r="W19" s="62">
        <f t="shared" si="12"/>
        <v>0</v>
      </c>
      <c r="X19" s="69"/>
    </row>
    <row r="20" spans="1:24" ht="42" customHeight="1">
      <c r="A20" s="39" t="s">
        <v>209</v>
      </c>
      <c r="B20" s="40" t="s">
        <v>193</v>
      </c>
      <c r="C20" s="40" t="s">
        <v>210</v>
      </c>
      <c r="D20" s="40" t="s">
        <v>194</v>
      </c>
      <c r="E20" s="41" t="s">
        <v>211</v>
      </c>
      <c r="F20" s="247">
        <f t="shared" si="13"/>
        <v>0</v>
      </c>
      <c r="G20" s="270"/>
      <c r="H20" s="269"/>
      <c r="I20" s="269">
        <f t="shared" si="0"/>
        <v>0</v>
      </c>
      <c r="J20" s="269"/>
      <c r="K20" s="269"/>
      <c r="L20" s="26">
        <f t="shared" si="1"/>
        <v>0</v>
      </c>
      <c r="M20" s="26">
        <f t="shared" si="2"/>
        <v>0</v>
      </c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6">
        <f t="shared" si="11"/>
        <v>0</v>
      </c>
      <c r="W20" s="62">
        <f t="shared" si="12"/>
        <v>0</v>
      </c>
      <c r="X20" s="70"/>
    </row>
    <row r="21" spans="1:24" ht="12.75" customHeight="1">
      <c r="A21" s="39"/>
      <c r="B21" s="40"/>
      <c r="C21" s="40"/>
      <c r="D21" s="40"/>
      <c r="E21" s="21" t="s">
        <v>199</v>
      </c>
      <c r="F21" s="247">
        <f t="shared" si="13"/>
        <v>0</v>
      </c>
      <c r="G21" s="21"/>
      <c r="H21" s="240"/>
      <c r="I21" s="269">
        <f t="shared" si="0"/>
        <v>0</v>
      </c>
      <c r="J21" s="240"/>
      <c r="K21" s="240"/>
      <c r="L21" s="26">
        <f t="shared" si="1"/>
        <v>0</v>
      </c>
      <c r="M21" s="26">
        <f t="shared" si="2"/>
        <v>0</v>
      </c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6">
        <f t="shared" si="11"/>
        <v>0</v>
      </c>
      <c r="W21" s="62">
        <f t="shared" si="12"/>
        <v>0</v>
      </c>
      <c r="X21" s="69"/>
    </row>
    <row r="22" spans="1:24" ht="30" customHeight="1">
      <c r="A22" s="39" t="s">
        <v>212</v>
      </c>
      <c r="B22" s="40" t="s">
        <v>193</v>
      </c>
      <c r="C22" s="40" t="s">
        <v>210</v>
      </c>
      <c r="D22" s="40" t="s">
        <v>197</v>
      </c>
      <c r="E22" s="24" t="s">
        <v>211</v>
      </c>
      <c r="F22" s="247">
        <f t="shared" si="13"/>
        <v>0</v>
      </c>
      <c r="G22" s="24"/>
      <c r="H22" s="245"/>
      <c r="I22" s="269">
        <f t="shared" si="0"/>
        <v>0</v>
      </c>
      <c r="J22" s="245"/>
      <c r="K22" s="245"/>
      <c r="L22" s="26">
        <f t="shared" si="1"/>
        <v>0</v>
      </c>
      <c r="M22" s="26">
        <f t="shared" si="2"/>
        <v>0</v>
      </c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6">
        <f t="shared" si="11"/>
        <v>0</v>
      </c>
      <c r="W22" s="62">
        <f t="shared" si="12"/>
        <v>0</v>
      </c>
      <c r="X22" s="69"/>
    </row>
    <row r="23" spans="1:24" ht="28.5" customHeight="1">
      <c r="A23" s="39" t="s">
        <v>213</v>
      </c>
      <c r="B23" s="40" t="s">
        <v>193</v>
      </c>
      <c r="C23" s="40" t="s">
        <v>214</v>
      </c>
      <c r="D23" s="40" t="s">
        <v>194</v>
      </c>
      <c r="E23" s="41" t="s">
        <v>215</v>
      </c>
      <c r="F23" s="247">
        <f t="shared" si="13"/>
        <v>93015.041</v>
      </c>
      <c r="G23" s="270">
        <v>30058.641</v>
      </c>
      <c r="H23" s="269">
        <v>62956.4</v>
      </c>
      <c r="I23" s="269">
        <f t="shared" si="0"/>
        <v>133415</v>
      </c>
      <c r="J23" s="269">
        <v>111415</v>
      </c>
      <c r="K23" s="269">
        <v>22000</v>
      </c>
      <c r="L23" s="26">
        <f t="shared" si="1"/>
        <v>149373.08500000002</v>
      </c>
      <c r="M23" s="26">
        <f t="shared" si="2"/>
        <v>122445.085</v>
      </c>
      <c r="N23" s="26">
        <f t="shared" si="3"/>
        <v>26928</v>
      </c>
      <c r="O23" s="26">
        <f t="shared" si="4"/>
        <v>15958.085000000021</v>
      </c>
      <c r="P23" s="26">
        <f t="shared" si="5"/>
        <v>11030.085000000006</v>
      </c>
      <c r="Q23" s="26">
        <f t="shared" si="6"/>
        <v>4928</v>
      </c>
      <c r="R23" s="26">
        <f t="shared" si="7"/>
        <v>158335.47010000004</v>
      </c>
      <c r="S23" s="26">
        <f t="shared" si="8"/>
        <v>129791.79010000001</v>
      </c>
      <c r="T23" s="26">
        <f t="shared" si="9"/>
        <v>28543.68</v>
      </c>
      <c r="U23" s="26">
        <f t="shared" si="10"/>
        <v>166252.24360500003</v>
      </c>
      <c r="V23" s="26">
        <f t="shared" si="11"/>
        <v>136281.37960500002</v>
      </c>
      <c r="W23" s="62">
        <f t="shared" si="12"/>
        <v>29970.864</v>
      </c>
      <c r="X23" s="70"/>
    </row>
    <row r="24" spans="1:24" ht="12.75" customHeight="1">
      <c r="A24" s="39"/>
      <c r="B24" s="40"/>
      <c r="C24" s="40"/>
      <c r="D24" s="40"/>
      <c r="E24" s="21" t="s">
        <v>199</v>
      </c>
      <c r="F24" s="247">
        <f t="shared" si="13"/>
        <v>0</v>
      </c>
      <c r="G24" s="21"/>
      <c r="H24" s="240"/>
      <c r="I24" s="269">
        <f t="shared" si="0"/>
        <v>0</v>
      </c>
      <c r="J24" s="240"/>
      <c r="K24" s="240"/>
      <c r="L24" s="26">
        <f t="shared" si="1"/>
        <v>0</v>
      </c>
      <c r="M24" s="26">
        <f t="shared" si="2"/>
        <v>0</v>
      </c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6">
        <f t="shared" si="11"/>
        <v>0</v>
      </c>
      <c r="W24" s="62">
        <f t="shared" si="12"/>
        <v>0</v>
      </c>
      <c r="X24" s="70"/>
    </row>
    <row r="25" spans="1:24" ht="30.75" customHeight="1">
      <c r="A25" s="39" t="s">
        <v>216</v>
      </c>
      <c r="B25" s="40" t="s">
        <v>193</v>
      </c>
      <c r="C25" s="40" t="s">
        <v>214</v>
      </c>
      <c r="D25" s="40" t="s">
        <v>197</v>
      </c>
      <c r="E25" s="24" t="s">
        <v>215</v>
      </c>
      <c r="F25" s="247">
        <f t="shared" si="13"/>
        <v>93015</v>
      </c>
      <c r="G25" s="270">
        <v>30058.6</v>
      </c>
      <c r="H25" s="269">
        <v>62956.4</v>
      </c>
      <c r="I25" s="269">
        <f t="shared" si="0"/>
        <v>133415</v>
      </c>
      <c r="J25" s="269">
        <v>111415</v>
      </c>
      <c r="K25" s="269">
        <v>22000</v>
      </c>
      <c r="L25" s="26">
        <f t="shared" si="1"/>
        <v>149373.08500000002</v>
      </c>
      <c r="M25" s="26">
        <f t="shared" si="2"/>
        <v>122445.085</v>
      </c>
      <c r="N25" s="26">
        <f t="shared" si="3"/>
        <v>26928</v>
      </c>
      <c r="O25" s="26">
        <f t="shared" si="4"/>
        <v>15958.085000000021</v>
      </c>
      <c r="P25" s="26">
        <f t="shared" si="5"/>
        <v>11030.085000000006</v>
      </c>
      <c r="Q25" s="26">
        <f t="shared" si="6"/>
        <v>4928</v>
      </c>
      <c r="R25" s="26">
        <f t="shared" si="7"/>
        <v>158335.47010000004</v>
      </c>
      <c r="S25" s="26">
        <f t="shared" si="8"/>
        <v>129791.79010000001</v>
      </c>
      <c r="T25" s="26">
        <f t="shared" si="9"/>
        <v>28543.68</v>
      </c>
      <c r="U25" s="26">
        <f t="shared" si="10"/>
        <v>166252.24360500003</v>
      </c>
      <c r="V25" s="26">
        <f t="shared" si="11"/>
        <v>136281.37960500002</v>
      </c>
      <c r="W25" s="62">
        <f t="shared" si="12"/>
        <v>29970.864</v>
      </c>
      <c r="X25" s="70"/>
    </row>
    <row r="26" spans="1:24" ht="12.75" customHeight="1">
      <c r="A26" s="39" t="s">
        <v>217</v>
      </c>
      <c r="B26" s="40" t="s">
        <v>218</v>
      </c>
      <c r="C26" s="40" t="s">
        <v>194</v>
      </c>
      <c r="D26" s="40" t="s">
        <v>194</v>
      </c>
      <c r="E26" s="41" t="s">
        <v>219</v>
      </c>
      <c r="F26" s="247">
        <f t="shared" si="13"/>
        <v>8289</v>
      </c>
      <c r="G26" s="270">
        <v>354</v>
      </c>
      <c r="H26" s="269">
        <v>7935</v>
      </c>
      <c r="I26" s="269">
        <f t="shared" si="0"/>
        <v>23500</v>
      </c>
      <c r="J26" s="269">
        <v>6000</v>
      </c>
      <c r="K26" s="269">
        <v>17500</v>
      </c>
      <c r="L26" s="26">
        <f t="shared" si="1"/>
        <v>28014</v>
      </c>
      <c r="M26" s="26">
        <f t="shared" si="2"/>
        <v>6594</v>
      </c>
      <c r="N26" s="26">
        <f t="shared" si="3"/>
        <v>21420</v>
      </c>
      <c r="O26" s="26">
        <f t="shared" si="4"/>
        <v>4514</v>
      </c>
      <c r="P26" s="26">
        <f t="shared" si="5"/>
        <v>594</v>
      </c>
      <c r="Q26" s="26">
        <f t="shared" si="6"/>
        <v>3920</v>
      </c>
      <c r="R26" s="26">
        <f t="shared" si="7"/>
        <v>29694.84</v>
      </c>
      <c r="S26" s="26">
        <f t="shared" si="8"/>
        <v>6989.64</v>
      </c>
      <c r="T26" s="26">
        <f t="shared" si="9"/>
        <v>22705.2</v>
      </c>
      <c r="U26" s="26">
        <f t="shared" si="10"/>
        <v>31179.582000000002</v>
      </c>
      <c r="V26" s="26">
        <f t="shared" si="11"/>
        <v>7339.122</v>
      </c>
      <c r="W26" s="62">
        <f t="shared" si="12"/>
        <v>23840.46</v>
      </c>
      <c r="X26" s="70"/>
    </row>
    <row r="27" spans="1:24" ht="12.75" customHeight="1">
      <c r="A27" s="39"/>
      <c r="B27" s="40"/>
      <c r="C27" s="40"/>
      <c r="D27" s="40"/>
      <c r="E27" s="21" t="s">
        <v>5</v>
      </c>
      <c r="F27" s="247">
        <f t="shared" si="13"/>
        <v>0</v>
      </c>
      <c r="G27" s="21"/>
      <c r="H27" s="240"/>
      <c r="I27" s="269">
        <f t="shared" si="0"/>
        <v>0</v>
      </c>
      <c r="J27" s="240"/>
      <c r="K27" s="240"/>
      <c r="L27" s="26">
        <f t="shared" si="1"/>
        <v>0</v>
      </c>
      <c r="M27" s="26">
        <f t="shared" si="2"/>
        <v>0</v>
      </c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6">
        <f t="shared" si="11"/>
        <v>0</v>
      </c>
      <c r="W27" s="62">
        <f t="shared" si="12"/>
        <v>0</v>
      </c>
      <c r="X27" s="70"/>
    </row>
    <row r="28" spans="1:24" ht="25.5" customHeight="1">
      <c r="A28" s="39" t="s">
        <v>220</v>
      </c>
      <c r="B28" s="40" t="s">
        <v>218</v>
      </c>
      <c r="C28" s="40" t="s">
        <v>221</v>
      </c>
      <c r="D28" s="40" t="s">
        <v>194</v>
      </c>
      <c r="E28" s="41" t="s">
        <v>222</v>
      </c>
      <c r="F28" s="247">
        <f t="shared" si="13"/>
        <v>0</v>
      </c>
      <c r="G28" s="270"/>
      <c r="H28" s="269"/>
      <c r="I28" s="269">
        <f t="shared" si="0"/>
        <v>0</v>
      </c>
      <c r="J28" s="269"/>
      <c r="K28" s="269"/>
      <c r="L28" s="26">
        <f t="shared" si="1"/>
        <v>0</v>
      </c>
      <c r="M28" s="26">
        <f t="shared" si="2"/>
        <v>0</v>
      </c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6">
        <f t="shared" si="11"/>
        <v>0</v>
      </c>
      <c r="W28" s="62">
        <f t="shared" si="12"/>
        <v>0</v>
      </c>
      <c r="X28" s="70"/>
    </row>
    <row r="29" spans="1:24" ht="12.75" customHeight="1">
      <c r="A29" s="39"/>
      <c r="B29" s="40"/>
      <c r="C29" s="40"/>
      <c r="D29" s="40"/>
      <c r="E29" s="21" t="s">
        <v>199</v>
      </c>
      <c r="F29" s="247">
        <f t="shared" si="13"/>
        <v>0</v>
      </c>
      <c r="G29" s="21"/>
      <c r="H29" s="240"/>
      <c r="I29" s="269">
        <f t="shared" si="0"/>
        <v>0</v>
      </c>
      <c r="J29" s="240"/>
      <c r="K29" s="240"/>
      <c r="L29" s="26">
        <f t="shared" si="1"/>
        <v>0</v>
      </c>
      <c r="M29" s="26">
        <f t="shared" si="2"/>
        <v>0</v>
      </c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6">
        <f t="shared" si="11"/>
        <v>0</v>
      </c>
      <c r="W29" s="62">
        <f t="shared" si="12"/>
        <v>0</v>
      </c>
      <c r="X29" s="70"/>
    </row>
    <row r="30" spans="1:24" ht="25.5" customHeight="1">
      <c r="A30" s="39" t="s">
        <v>223</v>
      </c>
      <c r="B30" s="40" t="s">
        <v>218</v>
      </c>
      <c r="C30" s="40" t="s">
        <v>221</v>
      </c>
      <c r="D30" s="40" t="s">
        <v>197</v>
      </c>
      <c r="E30" s="24" t="s">
        <v>222</v>
      </c>
      <c r="F30" s="247">
        <f t="shared" si="13"/>
        <v>0</v>
      </c>
      <c r="G30" s="24"/>
      <c r="H30" s="245"/>
      <c r="I30" s="269">
        <f t="shared" si="0"/>
        <v>0</v>
      </c>
      <c r="J30" s="245"/>
      <c r="K30" s="245"/>
      <c r="L30" s="26">
        <f t="shared" si="1"/>
        <v>0</v>
      </c>
      <c r="M30" s="26">
        <f t="shared" si="2"/>
        <v>0</v>
      </c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6">
        <f t="shared" si="11"/>
        <v>0</v>
      </c>
      <c r="W30" s="62">
        <f t="shared" si="12"/>
        <v>0</v>
      </c>
      <c r="X30" s="70"/>
    </row>
    <row r="31" spans="1:24" ht="30" customHeight="1">
      <c r="A31" s="39" t="s">
        <v>224</v>
      </c>
      <c r="B31" s="40" t="s">
        <v>218</v>
      </c>
      <c r="C31" s="40" t="s">
        <v>210</v>
      </c>
      <c r="D31" s="40" t="s">
        <v>194</v>
      </c>
      <c r="E31" s="41" t="s">
        <v>225</v>
      </c>
      <c r="F31" s="247">
        <f t="shared" si="13"/>
        <v>0</v>
      </c>
      <c r="G31" s="270">
        <v>0</v>
      </c>
      <c r="H31" s="269"/>
      <c r="I31" s="269">
        <f t="shared" si="0"/>
        <v>23500</v>
      </c>
      <c r="J31" s="269">
        <v>6000</v>
      </c>
      <c r="K31" s="269">
        <v>17500</v>
      </c>
      <c r="L31" s="26">
        <f t="shared" si="1"/>
        <v>28014</v>
      </c>
      <c r="M31" s="26">
        <f t="shared" si="2"/>
        <v>6594</v>
      </c>
      <c r="N31" s="26">
        <f t="shared" si="3"/>
        <v>21420</v>
      </c>
      <c r="O31" s="26">
        <f t="shared" si="4"/>
        <v>4514</v>
      </c>
      <c r="P31" s="26">
        <f t="shared" si="5"/>
        <v>594</v>
      </c>
      <c r="Q31" s="26">
        <f t="shared" si="6"/>
        <v>3920</v>
      </c>
      <c r="R31" s="26">
        <f t="shared" si="7"/>
        <v>29694.84</v>
      </c>
      <c r="S31" s="26">
        <f t="shared" si="8"/>
        <v>6989.64</v>
      </c>
      <c r="T31" s="26">
        <f t="shared" si="9"/>
        <v>22705.2</v>
      </c>
      <c r="U31" s="26">
        <f t="shared" si="10"/>
        <v>31179.582000000002</v>
      </c>
      <c r="V31" s="26">
        <f t="shared" si="11"/>
        <v>7339.122</v>
      </c>
      <c r="W31" s="62">
        <f t="shared" si="12"/>
        <v>23840.46</v>
      </c>
      <c r="X31" s="70"/>
    </row>
    <row r="32" spans="1:24" ht="12.75" customHeight="1">
      <c r="A32" s="39"/>
      <c r="B32" s="40"/>
      <c r="C32" s="40"/>
      <c r="D32" s="40"/>
      <c r="E32" s="21" t="s">
        <v>199</v>
      </c>
      <c r="F32" s="247">
        <f t="shared" si="13"/>
        <v>0</v>
      </c>
      <c r="G32" s="21"/>
      <c r="H32" s="240"/>
      <c r="I32" s="269">
        <f t="shared" si="0"/>
        <v>0</v>
      </c>
      <c r="J32" s="240"/>
      <c r="K32" s="240"/>
      <c r="L32" s="26">
        <f t="shared" si="1"/>
        <v>0</v>
      </c>
      <c r="M32" s="26">
        <f t="shared" si="2"/>
        <v>0</v>
      </c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6">
        <f t="shared" si="11"/>
        <v>0</v>
      </c>
      <c r="W32" s="62">
        <f t="shared" si="12"/>
        <v>0</v>
      </c>
      <c r="X32" s="70"/>
    </row>
    <row r="33" spans="1:24" ht="20.25" customHeight="1">
      <c r="A33" s="39" t="s">
        <v>226</v>
      </c>
      <c r="B33" s="40" t="s">
        <v>218</v>
      </c>
      <c r="C33" s="40" t="s">
        <v>210</v>
      </c>
      <c r="D33" s="40" t="s">
        <v>197</v>
      </c>
      <c r="E33" s="24" t="s">
        <v>225</v>
      </c>
      <c r="F33" s="247">
        <f t="shared" si="13"/>
        <v>0</v>
      </c>
      <c r="G33" s="270">
        <v>0</v>
      </c>
      <c r="H33" s="245"/>
      <c r="I33" s="269">
        <f t="shared" si="0"/>
        <v>23500</v>
      </c>
      <c r="J33" s="245">
        <v>6000</v>
      </c>
      <c r="K33" s="245">
        <v>17500</v>
      </c>
      <c r="L33" s="26">
        <f t="shared" si="1"/>
        <v>28014</v>
      </c>
      <c r="M33" s="26">
        <f t="shared" si="2"/>
        <v>6594</v>
      </c>
      <c r="N33" s="26">
        <f t="shared" si="3"/>
        <v>21420</v>
      </c>
      <c r="O33" s="26">
        <f t="shared" si="4"/>
        <v>4514</v>
      </c>
      <c r="P33" s="26">
        <f t="shared" si="5"/>
        <v>594</v>
      </c>
      <c r="Q33" s="26">
        <f t="shared" si="6"/>
        <v>3920</v>
      </c>
      <c r="R33" s="26">
        <f t="shared" si="7"/>
        <v>29694.84</v>
      </c>
      <c r="S33" s="26">
        <f t="shared" si="8"/>
        <v>6989.64</v>
      </c>
      <c r="T33" s="26">
        <f t="shared" si="9"/>
        <v>22705.2</v>
      </c>
      <c r="U33" s="26">
        <f t="shared" si="10"/>
        <v>31179.582000000002</v>
      </c>
      <c r="V33" s="26">
        <f t="shared" si="11"/>
        <v>7339.122</v>
      </c>
      <c r="W33" s="62">
        <f t="shared" si="12"/>
        <v>23840.46</v>
      </c>
      <c r="X33" s="70"/>
    </row>
    <row r="34" spans="1:24" ht="24" customHeight="1">
      <c r="A34" s="39" t="s">
        <v>227</v>
      </c>
      <c r="B34" s="40" t="s">
        <v>228</v>
      </c>
      <c r="C34" s="40" t="s">
        <v>194</v>
      </c>
      <c r="D34" s="40" t="s">
        <v>194</v>
      </c>
      <c r="E34" s="41" t="s">
        <v>229</v>
      </c>
      <c r="F34" s="247">
        <f t="shared" si="13"/>
        <v>2869323.4</v>
      </c>
      <c r="G34" s="270">
        <v>166351.8</v>
      </c>
      <c r="H34" s="269">
        <v>2702971.6</v>
      </c>
      <c r="I34" s="269">
        <f t="shared" si="0"/>
        <v>878820</v>
      </c>
      <c r="J34" s="269">
        <v>142620</v>
      </c>
      <c r="K34" s="269">
        <v>736200</v>
      </c>
      <c r="L34" s="26">
        <f t="shared" si="1"/>
        <v>1057848.1800000002</v>
      </c>
      <c r="M34" s="26">
        <f t="shared" si="2"/>
        <v>156739.38</v>
      </c>
      <c r="N34" s="26">
        <f t="shared" si="3"/>
        <v>901108.8</v>
      </c>
      <c r="O34" s="26">
        <f t="shared" si="4"/>
        <v>179028.18000000017</v>
      </c>
      <c r="P34" s="26">
        <f t="shared" si="5"/>
        <v>14119.380000000005</v>
      </c>
      <c r="Q34" s="26">
        <f t="shared" si="6"/>
        <v>164908.80000000005</v>
      </c>
      <c r="R34" s="26">
        <f t="shared" si="7"/>
        <v>1121319.0708</v>
      </c>
      <c r="S34" s="26">
        <f t="shared" si="8"/>
        <v>166143.7428</v>
      </c>
      <c r="T34" s="26">
        <f t="shared" si="9"/>
        <v>955175.3280000001</v>
      </c>
      <c r="U34" s="26">
        <f t="shared" si="10"/>
        <v>1177385.02434</v>
      </c>
      <c r="V34" s="26">
        <f t="shared" si="11"/>
        <v>174450.92994</v>
      </c>
      <c r="W34" s="62">
        <f t="shared" si="12"/>
        <v>1002934.0944000001</v>
      </c>
      <c r="X34" s="70"/>
    </row>
    <row r="35" spans="1:24" ht="12.75" customHeight="1">
      <c r="A35" s="39"/>
      <c r="B35" s="40"/>
      <c r="C35" s="40"/>
      <c r="D35" s="40"/>
      <c r="E35" s="21" t="s">
        <v>5</v>
      </c>
      <c r="F35" s="247">
        <f t="shared" si="13"/>
        <v>0</v>
      </c>
      <c r="G35" s="21"/>
      <c r="H35" s="240"/>
      <c r="I35" s="269">
        <f t="shared" si="0"/>
        <v>0</v>
      </c>
      <c r="J35" s="240"/>
      <c r="K35" s="240"/>
      <c r="L35" s="26">
        <f t="shared" si="1"/>
        <v>0</v>
      </c>
      <c r="M35" s="26">
        <f t="shared" si="2"/>
        <v>0</v>
      </c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6">
        <f t="shared" si="11"/>
        <v>0</v>
      </c>
      <c r="W35" s="62">
        <f t="shared" si="12"/>
        <v>0</v>
      </c>
      <c r="X35" s="70"/>
    </row>
    <row r="36" spans="1:24" ht="33.75" customHeight="1">
      <c r="A36" s="39" t="s">
        <v>230</v>
      </c>
      <c r="B36" s="40" t="s">
        <v>228</v>
      </c>
      <c r="C36" s="40" t="s">
        <v>197</v>
      </c>
      <c r="D36" s="40" t="s">
        <v>194</v>
      </c>
      <c r="E36" s="41" t="s">
        <v>231</v>
      </c>
      <c r="F36" s="247">
        <f t="shared" si="13"/>
        <v>0</v>
      </c>
      <c r="G36" s="270"/>
      <c r="H36" s="269"/>
      <c r="I36" s="269">
        <f t="shared" si="0"/>
        <v>0</v>
      </c>
      <c r="J36" s="269"/>
      <c r="K36" s="269"/>
      <c r="L36" s="26">
        <f t="shared" si="1"/>
        <v>0</v>
      </c>
      <c r="M36" s="26">
        <f t="shared" si="2"/>
        <v>0</v>
      </c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6">
        <f t="shared" si="11"/>
        <v>0</v>
      </c>
      <c r="W36" s="62">
        <f t="shared" si="12"/>
        <v>0</v>
      </c>
      <c r="X36" s="70"/>
    </row>
    <row r="37" spans="1:24" ht="12.75" customHeight="1">
      <c r="A37" s="39"/>
      <c r="B37" s="40"/>
      <c r="C37" s="40"/>
      <c r="D37" s="40"/>
      <c r="E37" s="21" t="s">
        <v>199</v>
      </c>
      <c r="F37" s="247">
        <f t="shared" si="13"/>
        <v>0</v>
      </c>
      <c r="G37" s="21"/>
      <c r="H37" s="240"/>
      <c r="I37" s="269">
        <f t="shared" si="0"/>
        <v>0</v>
      </c>
      <c r="J37" s="240"/>
      <c r="K37" s="240"/>
      <c r="L37" s="26">
        <f t="shared" si="1"/>
        <v>0</v>
      </c>
      <c r="M37" s="26">
        <f t="shared" si="2"/>
        <v>0</v>
      </c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6">
        <f t="shared" si="11"/>
        <v>0</v>
      </c>
      <c r="W37" s="62">
        <f t="shared" si="12"/>
        <v>0</v>
      </c>
      <c r="X37" s="70"/>
    </row>
    <row r="38" spans="1:24" ht="27.75" customHeight="1">
      <c r="A38" s="39" t="s">
        <v>232</v>
      </c>
      <c r="B38" s="40" t="s">
        <v>228</v>
      </c>
      <c r="C38" s="40" t="s">
        <v>197</v>
      </c>
      <c r="D38" s="40" t="s">
        <v>197</v>
      </c>
      <c r="E38" s="24" t="s">
        <v>233</v>
      </c>
      <c r="F38" s="247">
        <f t="shared" si="13"/>
        <v>0</v>
      </c>
      <c r="G38" s="24"/>
      <c r="H38" s="245"/>
      <c r="I38" s="269">
        <f t="shared" si="0"/>
        <v>0</v>
      </c>
      <c r="J38" s="245"/>
      <c r="K38" s="245"/>
      <c r="L38" s="26">
        <f t="shared" si="1"/>
        <v>0</v>
      </c>
      <c r="M38" s="26">
        <f t="shared" si="2"/>
        <v>0</v>
      </c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6">
        <f t="shared" si="11"/>
        <v>0</v>
      </c>
      <c r="W38" s="62">
        <f t="shared" si="12"/>
        <v>0</v>
      </c>
      <c r="X38" s="70"/>
    </row>
    <row r="39" spans="1:24" ht="30" customHeight="1">
      <c r="A39" s="39" t="s">
        <v>234</v>
      </c>
      <c r="B39" s="40" t="s">
        <v>228</v>
      </c>
      <c r="C39" s="40" t="s">
        <v>221</v>
      </c>
      <c r="D39" s="40" t="s">
        <v>194</v>
      </c>
      <c r="E39" s="41" t="s">
        <v>235</v>
      </c>
      <c r="F39" s="247">
        <f t="shared" si="13"/>
        <v>71012.9</v>
      </c>
      <c r="G39" s="270">
        <v>71012.9</v>
      </c>
      <c r="H39" s="245">
        <v>0</v>
      </c>
      <c r="I39" s="269">
        <f t="shared" si="0"/>
        <v>119420</v>
      </c>
      <c r="J39" s="245">
        <v>41420</v>
      </c>
      <c r="K39" s="245">
        <v>78000</v>
      </c>
      <c r="L39" s="26">
        <f t="shared" si="1"/>
        <v>140992.58000000002</v>
      </c>
      <c r="M39" s="26">
        <f t="shared" si="2"/>
        <v>45520.58</v>
      </c>
      <c r="N39" s="26">
        <f t="shared" si="3"/>
        <v>95472</v>
      </c>
      <c r="O39" s="26">
        <f t="shared" si="4"/>
        <v>21572.580000000016</v>
      </c>
      <c r="P39" s="26">
        <f t="shared" si="5"/>
        <v>4100.580000000002</v>
      </c>
      <c r="Q39" s="26">
        <f t="shared" si="6"/>
        <v>17472</v>
      </c>
      <c r="R39" s="26">
        <f t="shared" si="7"/>
        <v>149452.13480000003</v>
      </c>
      <c r="S39" s="26">
        <f t="shared" si="8"/>
        <v>48251.8148</v>
      </c>
      <c r="T39" s="26">
        <f t="shared" si="9"/>
        <v>101200.32</v>
      </c>
      <c r="U39" s="26">
        <f t="shared" si="10"/>
        <v>156924.74154000002</v>
      </c>
      <c r="V39" s="26">
        <f t="shared" si="11"/>
        <v>50664.40554</v>
      </c>
      <c r="W39" s="62">
        <f t="shared" si="12"/>
        <v>106260.33600000001</v>
      </c>
      <c r="X39" s="70"/>
    </row>
    <row r="40" spans="1:24" ht="12.75" customHeight="1">
      <c r="A40" s="39"/>
      <c r="B40" s="40"/>
      <c r="C40" s="40"/>
      <c r="D40" s="40"/>
      <c r="E40" s="21" t="s">
        <v>199</v>
      </c>
      <c r="F40" s="247">
        <f t="shared" si="13"/>
        <v>0</v>
      </c>
      <c r="G40" s="21"/>
      <c r="H40" s="240"/>
      <c r="I40" s="269">
        <f t="shared" si="0"/>
        <v>0</v>
      </c>
      <c r="J40" s="240"/>
      <c r="K40" s="240"/>
      <c r="L40" s="26">
        <f t="shared" si="1"/>
        <v>0</v>
      </c>
      <c r="M40" s="26">
        <f t="shared" si="2"/>
        <v>0</v>
      </c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6">
        <f t="shared" si="11"/>
        <v>0</v>
      </c>
      <c r="W40" s="62">
        <f t="shared" si="12"/>
        <v>0</v>
      </c>
      <c r="X40" s="70"/>
    </row>
    <row r="41" spans="1:24" ht="12.75" customHeight="1">
      <c r="A41" s="39">
        <v>2421</v>
      </c>
      <c r="B41" s="40">
        <v>4</v>
      </c>
      <c r="C41" s="40">
        <v>2</v>
      </c>
      <c r="D41" s="40">
        <v>1</v>
      </c>
      <c r="E41" s="21" t="s">
        <v>617</v>
      </c>
      <c r="F41" s="247">
        <f t="shared" si="13"/>
        <v>0</v>
      </c>
      <c r="G41" s="21"/>
      <c r="H41" s="240"/>
      <c r="I41" s="269">
        <f t="shared" si="0"/>
        <v>24420</v>
      </c>
      <c r="J41" s="240">
        <v>24420</v>
      </c>
      <c r="K41" s="240"/>
      <c r="L41" s="26">
        <f t="shared" si="1"/>
        <v>26837.58</v>
      </c>
      <c r="M41" s="26">
        <f t="shared" si="2"/>
        <v>26837.58</v>
      </c>
      <c r="N41" s="26">
        <f t="shared" si="3"/>
        <v>0</v>
      </c>
      <c r="O41" s="26">
        <f t="shared" si="4"/>
        <v>2417.5800000000017</v>
      </c>
      <c r="P41" s="26">
        <f t="shared" si="5"/>
        <v>2417.5800000000017</v>
      </c>
      <c r="Q41" s="26">
        <f t="shared" si="6"/>
        <v>0</v>
      </c>
      <c r="R41" s="26">
        <f t="shared" si="7"/>
        <v>28447.8348</v>
      </c>
      <c r="S41" s="26">
        <f t="shared" si="8"/>
        <v>28447.8348</v>
      </c>
      <c r="T41" s="26">
        <f t="shared" si="9"/>
        <v>0</v>
      </c>
      <c r="U41" s="26">
        <f t="shared" si="10"/>
        <v>29870.22654</v>
      </c>
      <c r="V41" s="26">
        <f t="shared" si="11"/>
        <v>29870.22654</v>
      </c>
      <c r="W41" s="62">
        <f t="shared" si="12"/>
        <v>0</v>
      </c>
      <c r="X41" s="70"/>
    </row>
    <row r="42" spans="1:24" ht="12.75" customHeight="1">
      <c r="A42" s="39" t="s">
        <v>236</v>
      </c>
      <c r="B42" s="40" t="s">
        <v>228</v>
      </c>
      <c r="C42" s="40" t="s">
        <v>221</v>
      </c>
      <c r="D42" s="40" t="s">
        <v>237</v>
      </c>
      <c r="E42" s="24" t="s">
        <v>238</v>
      </c>
      <c r="F42" s="247">
        <f t="shared" si="13"/>
        <v>765535.7000000001</v>
      </c>
      <c r="G42" s="24">
        <v>35482.9</v>
      </c>
      <c r="H42" s="245">
        <v>730052.8</v>
      </c>
      <c r="I42" s="269">
        <f t="shared" si="0"/>
        <v>95000</v>
      </c>
      <c r="J42" s="245">
        <v>17000</v>
      </c>
      <c r="K42" s="245">
        <v>78000</v>
      </c>
      <c r="L42" s="26">
        <f t="shared" si="1"/>
        <v>114155</v>
      </c>
      <c r="M42" s="26">
        <f t="shared" si="2"/>
        <v>18683</v>
      </c>
      <c r="N42" s="26">
        <f t="shared" si="3"/>
        <v>95472</v>
      </c>
      <c r="O42" s="26">
        <f t="shared" si="4"/>
        <v>19155</v>
      </c>
      <c r="P42" s="26">
        <f t="shared" si="5"/>
        <v>1683</v>
      </c>
      <c r="Q42" s="26">
        <f t="shared" si="6"/>
        <v>17472</v>
      </c>
      <c r="R42" s="26">
        <f t="shared" si="7"/>
        <v>121004.3</v>
      </c>
      <c r="S42" s="26">
        <f t="shared" si="8"/>
        <v>19803.98</v>
      </c>
      <c r="T42" s="26">
        <f t="shared" si="9"/>
        <v>101200.32</v>
      </c>
      <c r="U42" s="26">
        <f t="shared" si="10"/>
        <v>127054.515</v>
      </c>
      <c r="V42" s="26">
        <f t="shared" si="11"/>
        <v>20794.179</v>
      </c>
      <c r="W42" s="62">
        <f t="shared" si="12"/>
        <v>106260.33600000001</v>
      </c>
      <c r="X42" s="70"/>
    </row>
    <row r="43" spans="1:24" ht="23.25" customHeight="1">
      <c r="A43" s="39" t="s">
        <v>239</v>
      </c>
      <c r="B43" s="40" t="s">
        <v>228</v>
      </c>
      <c r="C43" s="40" t="s">
        <v>203</v>
      </c>
      <c r="D43" s="40" t="s">
        <v>194</v>
      </c>
      <c r="E43" s="41" t="s">
        <v>240</v>
      </c>
      <c r="F43" s="247">
        <f t="shared" si="13"/>
        <v>0</v>
      </c>
      <c r="G43" s="270"/>
      <c r="H43" s="269"/>
      <c r="I43" s="269">
        <f t="shared" si="0"/>
        <v>0</v>
      </c>
      <c r="J43" s="269"/>
      <c r="K43" s="269"/>
      <c r="L43" s="26">
        <f t="shared" si="1"/>
        <v>0</v>
      </c>
      <c r="M43" s="26">
        <f t="shared" si="2"/>
        <v>0</v>
      </c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6">
        <f t="shared" si="11"/>
        <v>0</v>
      </c>
      <c r="W43" s="62">
        <f t="shared" si="12"/>
        <v>0</v>
      </c>
      <c r="X43" s="69"/>
    </row>
    <row r="44" spans="1:24" ht="12.75" customHeight="1">
      <c r="A44" s="39"/>
      <c r="B44" s="40"/>
      <c r="C44" s="40"/>
      <c r="D44" s="40"/>
      <c r="E44" s="21" t="s">
        <v>199</v>
      </c>
      <c r="F44" s="247">
        <f t="shared" si="13"/>
        <v>0</v>
      </c>
      <c r="G44" s="21"/>
      <c r="H44" s="240"/>
      <c r="I44" s="269">
        <f t="shared" si="0"/>
        <v>0</v>
      </c>
      <c r="J44" s="240"/>
      <c r="K44" s="240"/>
      <c r="L44" s="26">
        <f t="shared" si="1"/>
        <v>0</v>
      </c>
      <c r="M44" s="26">
        <f t="shared" si="2"/>
        <v>0</v>
      </c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6">
        <f t="shared" si="11"/>
        <v>0</v>
      </c>
      <c r="W44" s="62">
        <f t="shared" si="12"/>
        <v>0</v>
      </c>
      <c r="X44" s="70"/>
    </row>
    <row r="45" spans="1:24" ht="12.75" customHeight="1">
      <c r="A45" s="39" t="s">
        <v>241</v>
      </c>
      <c r="B45" s="40" t="s">
        <v>228</v>
      </c>
      <c r="C45" s="40" t="s">
        <v>203</v>
      </c>
      <c r="D45" s="40" t="s">
        <v>210</v>
      </c>
      <c r="E45" s="24" t="s">
        <v>242</v>
      </c>
      <c r="F45" s="247">
        <f t="shared" si="13"/>
        <v>0</v>
      </c>
      <c r="G45" s="270"/>
      <c r="H45" s="245"/>
      <c r="I45" s="269">
        <f t="shared" si="0"/>
        <v>0</v>
      </c>
      <c r="J45" s="245"/>
      <c r="K45" s="245"/>
      <c r="L45" s="26">
        <f t="shared" si="1"/>
        <v>0</v>
      </c>
      <c r="M45" s="26">
        <f t="shared" si="2"/>
        <v>0</v>
      </c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6">
        <f t="shared" si="11"/>
        <v>0</v>
      </c>
      <c r="W45" s="62">
        <f t="shared" si="12"/>
        <v>0</v>
      </c>
      <c r="X45" s="69"/>
    </row>
    <row r="46" spans="1:24" ht="24" customHeight="1">
      <c r="A46" s="39" t="s">
        <v>243</v>
      </c>
      <c r="B46" s="40" t="s">
        <v>228</v>
      </c>
      <c r="C46" s="40" t="s">
        <v>210</v>
      </c>
      <c r="D46" s="40" t="s">
        <v>194</v>
      </c>
      <c r="E46" s="41" t="s">
        <v>244</v>
      </c>
      <c r="F46" s="247">
        <f t="shared" si="13"/>
        <v>2022077.654</v>
      </c>
      <c r="G46" s="273">
        <v>59855.854</v>
      </c>
      <c r="H46" s="269">
        <v>1962221.8</v>
      </c>
      <c r="I46" s="269">
        <f t="shared" si="0"/>
        <v>759400</v>
      </c>
      <c r="J46" s="269">
        <v>101200</v>
      </c>
      <c r="K46" s="269">
        <v>658200</v>
      </c>
      <c r="L46" s="26">
        <f t="shared" si="1"/>
        <v>916855.6000000001</v>
      </c>
      <c r="M46" s="26">
        <f t="shared" si="2"/>
        <v>111218.8</v>
      </c>
      <c r="N46" s="26">
        <f t="shared" si="3"/>
        <v>805636.8</v>
      </c>
      <c r="O46" s="26">
        <f t="shared" si="4"/>
        <v>157455.6000000001</v>
      </c>
      <c r="P46" s="26">
        <f t="shared" si="5"/>
        <v>10018.800000000003</v>
      </c>
      <c r="Q46" s="26">
        <f t="shared" si="6"/>
        <v>147436.80000000005</v>
      </c>
      <c r="R46" s="26">
        <f t="shared" si="7"/>
        <v>971866.9360000001</v>
      </c>
      <c r="S46" s="26">
        <f t="shared" si="8"/>
        <v>117891.928</v>
      </c>
      <c r="T46" s="26">
        <f t="shared" si="9"/>
        <v>853975.008</v>
      </c>
      <c r="U46" s="26">
        <f t="shared" si="10"/>
        <v>1020460.2828000002</v>
      </c>
      <c r="V46" s="26">
        <f t="shared" si="11"/>
        <v>123786.5244</v>
      </c>
      <c r="W46" s="62">
        <f t="shared" si="12"/>
        <v>896673.7584</v>
      </c>
      <c r="X46" s="69"/>
    </row>
    <row r="47" spans="1:24" ht="12.75" customHeight="1">
      <c r="A47" s="39"/>
      <c r="B47" s="40"/>
      <c r="C47" s="40"/>
      <c r="D47" s="40"/>
      <c r="E47" s="21" t="s">
        <v>199</v>
      </c>
      <c r="F47" s="247">
        <f t="shared" si="13"/>
        <v>0</v>
      </c>
      <c r="G47" s="21"/>
      <c r="H47" s="240"/>
      <c r="I47" s="269">
        <f t="shared" si="0"/>
        <v>0</v>
      </c>
      <c r="J47" s="240"/>
      <c r="K47" s="240"/>
      <c r="L47" s="26">
        <f t="shared" si="1"/>
        <v>0</v>
      </c>
      <c r="M47" s="26">
        <f t="shared" si="2"/>
        <v>0</v>
      </c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6">
        <f t="shared" si="11"/>
        <v>0</v>
      </c>
      <c r="W47" s="62">
        <f t="shared" si="12"/>
        <v>0</v>
      </c>
      <c r="X47" s="69"/>
    </row>
    <row r="48" spans="1:24" ht="12.75" customHeight="1">
      <c r="A48" s="39" t="s">
        <v>245</v>
      </c>
      <c r="B48" s="40" t="s">
        <v>228</v>
      </c>
      <c r="C48" s="40" t="s">
        <v>210</v>
      </c>
      <c r="D48" s="40" t="s">
        <v>197</v>
      </c>
      <c r="E48" s="24" t="s">
        <v>246</v>
      </c>
      <c r="F48" s="247">
        <f t="shared" si="13"/>
        <v>1996600.9000000001</v>
      </c>
      <c r="G48" s="270">
        <v>59855.8</v>
      </c>
      <c r="H48" s="269">
        <v>1936745.1</v>
      </c>
      <c r="I48" s="269">
        <f t="shared" si="0"/>
        <v>712200</v>
      </c>
      <c r="J48" s="269">
        <v>100200</v>
      </c>
      <c r="K48" s="269">
        <v>612000</v>
      </c>
      <c r="L48" s="26">
        <f t="shared" si="1"/>
        <v>859207.8</v>
      </c>
      <c r="M48" s="26">
        <f t="shared" si="2"/>
        <v>110119.8</v>
      </c>
      <c r="N48" s="26">
        <f t="shared" si="3"/>
        <v>749088</v>
      </c>
      <c r="O48" s="26">
        <f t="shared" si="4"/>
        <v>147007.80000000005</v>
      </c>
      <c r="P48" s="26">
        <f t="shared" si="5"/>
        <v>9919.800000000003</v>
      </c>
      <c r="Q48" s="26">
        <f t="shared" si="6"/>
        <v>137088</v>
      </c>
      <c r="R48" s="26">
        <f t="shared" si="7"/>
        <v>910760.268</v>
      </c>
      <c r="S48" s="26">
        <f t="shared" si="8"/>
        <v>116726.988</v>
      </c>
      <c r="T48" s="26">
        <f t="shared" si="9"/>
        <v>794033.28</v>
      </c>
      <c r="U48" s="26">
        <f t="shared" si="10"/>
        <v>956298.2814000001</v>
      </c>
      <c r="V48" s="26">
        <f t="shared" si="11"/>
        <v>122563.3374</v>
      </c>
      <c r="W48" s="62">
        <f t="shared" si="12"/>
        <v>833734.944</v>
      </c>
      <c r="X48" s="70"/>
    </row>
    <row r="49" spans="1:24" ht="12.75" customHeight="1">
      <c r="A49" s="39" t="s">
        <v>247</v>
      </c>
      <c r="B49" s="40" t="s">
        <v>228</v>
      </c>
      <c r="C49" s="40" t="s">
        <v>210</v>
      </c>
      <c r="D49" s="40" t="s">
        <v>210</v>
      </c>
      <c r="E49" s="24" t="s">
        <v>248</v>
      </c>
      <c r="F49" s="247">
        <f t="shared" si="13"/>
        <v>0</v>
      </c>
      <c r="G49" s="24">
        <v>0</v>
      </c>
      <c r="H49" s="245"/>
      <c r="I49" s="269">
        <f t="shared" si="0"/>
        <v>47200</v>
      </c>
      <c r="J49" s="245">
        <v>1000</v>
      </c>
      <c r="K49" s="245">
        <v>46200</v>
      </c>
      <c r="L49" s="26">
        <f t="shared" si="1"/>
        <v>57647.8</v>
      </c>
      <c r="M49" s="26">
        <f t="shared" si="2"/>
        <v>1099</v>
      </c>
      <c r="N49" s="26">
        <f t="shared" si="3"/>
        <v>56548.8</v>
      </c>
      <c r="O49" s="26">
        <f t="shared" si="4"/>
        <v>10447.800000000003</v>
      </c>
      <c r="P49" s="26">
        <f t="shared" si="5"/>
        <v>99</v>
      </c>
      <c r="Q49" s="26">
        <f t="shared" si="6"/>
        <v>10348.800000000003</v>
      </c>
      <c r="R49" s="26">
        <f t="shared" si="7"/>
        <v>61106.668000000005</v>
      </c>
      <c r="S49" s="26">
        <f t="shared" si="8"/>
        <v>1164.94</v>
      </c>
      <c r="T49" s="26">
        <f t="shared" si="9"/>
        <v>59941.728</v>
      </c>
      <c r="U49" s="26">
        <f t="shared" si="10"/>
        <v>64162.00140000001</v>
      </c>
      <c r="V49" s="26">
        <f t="shared" si="11"/>
        <v>1223.1870000000001</v>
      </c>
      <c r="W49" s="62">
        <f t="shared" si="12"/>
        <v>62938.8144</v>
      </c>
      <c r="X49" s="69"/>
    </row>
    <row r="50" spans="1:24" ht="26.25" customHeight="1">
      <c r="A50" s="39" t="s">
        <v>249</v>
      </c>
      <c r="B50" s="40" t="s">
        <v>228</v>
      </c>
      <c r="C50" s="40" t="s">
        <v>250</v>
      </c>
      <c r="D50" s="40" t="s">
        <v>194</v>
      </c>
      <c r="E50" s="41" t="s">
        <v>251</v>
      </c>
      <c r="F50" s="247">
        <f t="shared" si="13"/>
        <v>0</v>
      </c>
      <c r="G50" s="270"/>
      <c r="H50" s="269"/>
      <c r="I50" s="269">
        <f t="shared" si="0"/>
        <v>0</v>
      </c>
      <c r="J50" s="269"/>
      <c r="K50" s="269"/>
      <c r="L50" s="26">
        <f t="shared" si="1"/>
        <v>0</v>
      </c>
      <c r="M50" s="26">
        <f t="shared" si="2"/>
        <v>0</v>
      </c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6">
        <f t="shared" si="11"/>
        <v>0</v>
      </c>
      <c r="W50" s="62">
        <f t="shared" si="12"/>
        <v>0</v>
      </c>
      <c r="X50" s="70"/>
    </row>
    <row r="51" spans="1:24" ht="12.75" customHeight="1">
      <c r="A51" s="39"/>
      <c r="B51" s="40"/>
      <c r="C51" s="40"/>
      <c r="D51" s="40"/>
      <c r="E51" s="21" t="s">
        <v>199</v>
      </c>
      <c r="F51" s="247">
        <f t="shared" si="13"/>
        <v>0</v>
      </c>
      <c r="G51" s="21"/>
      <c r="H51" s="240"/>
      <c r="I51" s="269">
        <f t="shared" si="0"/>
        <v>0</v>
      </c>
      <c r="J51" s="240"/>
      <c r="K51" s="240"/>
      <c r="L51" s="26">
        <f t="shared" si="1"/>
        <v>0</v>
      </c>
      <c r="M51" s="26">
        <f t="shared" si="2"/>
        <v>0</v>
      </c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6">
        <f t="shared" si="11"/>
        <v>0</v>
      </c>
      <c r="W51" s="62">
        <f t="shared" si="12"/>
        <v>0</v>
      </c>
      <c r="X51" s="69"/>
    </row>
    <row r="52" spans="1:24" ht="12.75" customHeight="1">
      <c r="A52" s="39" t="s">
        <v>252</v>
      </c>
      <c r="B52" s="40" t="s">
        <v>228</v>
      </c>
      <c r="C52" s="40" t="s">
        <v>250</v>
      </c>
      <c r="D52" s="40" t="s">
        <v>203</v>
      </c>
      <c r="E52" s="21" t="s">
        <v>253</v>
      </c>
      <c r="F52" s="247">
        <f t="shared" si="13"/>
        <v>0</v>
      </c>
      <c r="G52" s="21"/>
      <c r="H52" s="240"/>
      <c r="I52" s="269">
        <f t="shared" si="0"/>
        <v>0</v>
      </c>
      <c r="J52" s="240"/>
      <c r="K52" s="240"/>
      <c r="L52" s="26">
        <f t="shared" si="1"/>
        <v>0</v>
      </c>
      <c r="M52" s="26">
        <f t="shared" si="2"/>
        <v>0</v>
      </c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6">
        <f t="shared" si="11"/>
        <v>0</v>
      </c>
      <c r="W52" s="62">
        <f t="shared" si="12"/>
        <v>0</v>
      </c>
      <c r="X52" s="69"/>
    </row>
    <row r="53" spans="1:24" ht="30.75" customHeight="1">
      <c r="A53" s="39" t="s">
        <v>254</v>
      </c>
      <c r="B53" s="40" t="s">
        <v>228</v>
      </c>
      <c r="C53" s="40" t="s">
        <v>255</v>
      </c>
      <c r="D53" s="40" t="s">
        <v>194</v>
      </c>
      <c r="E53" s="41" t="s">
        <v>256</v>
      </c>
      <c r="F53" s="247">
        <f t="shared" si="13"/>
        <v>0</v>
      </c>
      <c r="G53" s="270"/>
      <c r="H53" s="269"/>
      <c r="I53" s="269">
        <f t="shared" si="0"/>
        <v>0</v>
      </c>
      <c r="J53" s="269"/>
      <c r="K53" s="269"/>
      <c r="L53" s="26">
        <f t="shared" si="1"/>
        <v>0</v>
      </c>
      <c r="M53" s="26">
        <f t="shared" si="2"/>
        <v>0</v>
      </c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6">
        <f t="shared" si="11"/>
        <v>0</v>
      </c>
      <c r="W53" s="62">
        <f t="shared" si="12"/>
        <v>0</v>
      </c>
      <c r="X53" s="70"/>
    </row>
    <row r="54" spans="1:24" ht="12.75" customHeight="1">
      <c r="A54" s="39"/>
      <c r="B54" s="40"/>
      <c r="C54" s="40"/>
      <c r="D54" s="40"/>
      <c r="E54" s="21" t="s">
        <v>199</v>
      </c>
      <c r="F54" s="247">
        <f t="shared" si="13"/>
        <v>0</v>
      </c>
      <c r="G54" s="21"/>
      <c r="H54" s="240"/>
      <c r="I54" s="269">
        <f t="shared" si="0"/>
        <v>0</v>
      </c>
      <c r="J54" s="240"/>
      <c r="K54" s="240"/>
      <c r="L54" s="26">
        <f t="shared" si="1"/>
        <v>0</v>
      </c>
      <c r="M54" s="26">
        <f t="shared" si="2"/>
        <v>0</v>
      </c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6">
        <f t="shared" si="11"/>
        <v>0</v>
      </c>
      <c r="W54" s="62">
        <f t="shared" si="12"/>
        <v>0</v>
      </c>
      <c r="X54" s="69"/>
    </row>
    <row r="55" spans="1:24" ht="12.75" customHeight="1">
      <c r="A55" s="39" t="s">
        <v>257</v>
      </c>
      <c r="B55" s="40" t="s">
        <v>228</v>
      </c>
      <c r="C55" s="40" t="s">
        <v>255</v>
      </c>
      <c r="D55" s="40" t="s">
        <v>197</v>
      </c>
      <c r="E55" s="21" t="s">
        <v>256</v>
      </c>
      <c r="F55" s="247">
        <f t="shared" si="13"/>
        <v>0</v>
      </c>
      <c r="G55" s="270"/>
      <c r="H55" s="240"/>
      <c r="I55" s="269">
        <f t="shared" si="0"/>
        <v>0</v>
      </c>
      <c r="J55" s="240"/>
      <c r="K55" s="240"/>
      <c r="L55" s="26">
        <f t="shared" si="1"/>
        <v>0</v>
      </c>
      <c r="M55" s="26">
        <f t="shared" si="2"/>
        <v>0</v>
      </c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6">
        <f t="shared" si="11"/>
        <v>0</v>
      </c>
      <c r="W55" s="62">
        <f t="shared" si="12"/>
        <v>0</v>
      </c>
      <c r="X55" s="69"/>
    </row>
    <row r="56" spans="1:24" ht="32.25" customHeight="1">
      <c r="A56" s="39" t="s">
        <v>258</v>
      </c>
      <c r="B56" s="40" t="s">
        <v>259</v>
      </c>
      <c r="C56" s="40" t="s">
        <v>194</v>
      </c>
      <c r="D56" s="40" t="s">
        <v>194</v>
      </c>
      <c r="E56" s="41" t="s">
        <v>260</v>
      </c>
      <c r="F56" s="247">
        <f t="shared" si="13"/>
        <v>6291.8</v>
      </c>
      <c r="G56" s="270">
        <v>6291.8</v>
      </c>
      <c r="H56" s="269"/>
      <c r="I56" s="269">
        <f t="shared" si="0"/>
        <v>28900</v>
      </c>
      <c r="J56" s="269">
        <v>28900</v>
      </c>
      <c r="K56" s="269"/>
      <c r="L56" s="26">
        <f t="shared" si="1"/>
        <v>31761.1</v>
      </c>
      <c r="M56" s="26">
        <f t="shared" si="2"/>
        <v>31761.1</v>
      </c>
      <c r="N56" s="26">
        <f t="shared" si="3"/>
        <v>0</v>
      </c>
      <c r="O56" s="26">
        <f t="shared" si="4"/>
        <v>2861.0999999999985</v>
      </c>
      <c r="P56" s="26">
        <f t="shared" si="5"/>
        <v>2861.0999999999985</v>
      </c>
      <c r="Q56" s="26">
        <f t="shared" si="6"/>
        <v>0</v>
      </c>
      <c r="R56" s="26">
        <f t="shared" si="7"/>
        <v>33666.765999999996</v>
      </c>
      <c r="S56" s="26">
        <f t="shared" si="8"/>
        <v>33666.765999999996</v>
      </c>
      <c r="T56" s="26">
        <f t="shared" si="9"/>
        <v>0</v>
      </c>
      <c r="U56" s="26">
        <f t="shared" si="10"/>
        <v>35350.1043</v>
      </c>
      <c r="V56" s="26">
        <f t="shared" si="11"/>
        <v>35350.1043</v>
      </c>
      <c r="W56" s="62">
        <f t="shared" si="12"/>
        <v>0</v>
      </c>
      <c r="X56" s="70"/>
    </row>
    <row r="57" spans="1:24" ht="12.75" customHeight="1">
      <c r="A57" s="39"/>
      <c r="B57" s="40"/>
      <c r="C57" s="40"/>
      <c r="D57" s="40"/>
      <c r="E57" s="21" t="s">
        <v>5</v>
      </c>
      <c r="F57" s="247">
        <f t="shared" si="13"/>
        <v>0</v>
      </c>
      <c r="G57" s="21"/>
      <c r="H57" s="240"/>
      <c r="I57" s="269">
        <f t="shared" si="0"/>
        <v>0</v>
      </c>
      <c r="J57" s="240"/>
      <c r="K57" s="240"/>
      <c r="L57" s="26">
        <f t="shared" si="1"/>
        <v>0</v>
      </c>
      <c r="M57" s="26">
        <f t="shared" si="2"/>
        <v>0</v>
      </c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6">
        <f t="shared" si="11"/>
        <v>0</v>
      </c>
      <c r="W57" s="62">
        <f t="shared" si="12"/>
        <v>0</v>
      </c>
      <c r="X57" s="70"/>
    </row>
    <row r="58" spans="1:256" s="6" customFormat="1" ht="27.75" customHeight="1">
      <c r="A58" s="15" t="s">
        <v>261</v>
      </c>
      <c r="B58" s="12" t="s">
        <v>259</v>
      </c>
      <c r="C58" s="12" t="s">
        <v>197</v>
      </c>
      <c r="D58" s="12" t="s">
        <v>194</v>
      </c>
      <c r="E58" s="42" t="s">
        <v>262</v>
      </c>
      <c r="F58" s="247">
        <f t="shared" si="13"/>
        <v>0</v>
      </c>
      <c r="G58" s="270">
        <v>0</v>
      </c>
      <c r="H58" s="272"/>
      <c r="I58" s="269">
        <f t="shared" si="0"/>
        <v>0</v>
      </c>
      <c r="J58" s="272"/>
      <c r="K58" s="272"/>
      <c r="L58" s="26">
        <f t="shared" si="1"/>
        <v>0</v>
      </c>
      <c r="M58" s="26">
        <f t="shared" si="2"/>
        <v>0</v>
      </c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6">
        <f t="shared" si="11"/>
        <v>0</v>
      </c>
      <c r="W58" s="62">
        <f t="shared" si="12"/>
        <v>0</v>
      </c>
      <c r="X58" s="70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4" ht="12.75" customHeight="1">
      <c r="A59" s="39"/>
      <c r="B59" s="40"/>
      <c r="C59" s="40"/>
      <c r="D59" s="40"/>
      <c r="E59" s="21" t="s">
        <v>199</v>
      </c>
      <c r="F59" s="247">
        <f t="shared" si="13"/>
        <v>0</v>
      </c>
      <c r="G59" s="21"/>
      <c r="H59" s="240"/>
      <c r="I59" s="269">
        <f t="shared" si="0"/>
        <v>0</v>
      </c>
      <c r="J59" s="240"/>
      <c r="K59" s="240"/>
      <c r="L59" s="26">
        <f t="shared" si="1"/>
        <v>0</v>
      </c>
      <c r="M59" s="26">
        <f t="shared" si="2"/>
        <v>0</v>
      </c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6">
        <f t="shared" si="11"/>
        <v>0</v>
      </c>
      <c r="W59" s="62">
        <f t="shared" si="12"/>
        <v>0</v>
      </c>
      <c r="X59" s="69"/>
    </row>
    <row r="60" spans="1:24" ht="12.75" customHeight="1">
      <c r="A60" s="39" t="s">
        <v>263</v>
      </c>
      <c r="B60" s="40" t="s">
        <v>259</v>
      </c>
      <c r="C60" s="40" t="s">
        <v>197</v>
      </c>
      <c r="D60" s="40" t="s">
        <v>197</v>
      </c>
      <c r="E60" s="21" t="s">
        <v>262</v>
      </c>
      <c r="F60" s="247">
        <f t="shared" si="13"/>
        <v>0</v>
      </c>
      <c r="G60" s="270">
        <v>0</v>
      </c>
      <c r="H60" s="240"/>
      <c r="I60" s="269">
        <f t="shared" si="0"/>
        <v>0</v>
      </c>
      <c r="J60" s="272"/>
      <c r="K60" s="240"/>
      <c r="L60" s="26">
        <f t="shared" si="1"/>
        <v>0</v>
      </c>
      <c r="M60" s="26">
        <f t="shared" si="2"/>
        <v>0</v>
      </c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6">
        <f t="shared" si="11"/>
        <v>0</v>
      </c>
      <c r="W60" s="62">
        <f t="shared" si="12"/>
        <v>0</v>
      </c>
      <c r="X60" s="70"/>
    </row>
    <row r="61" spans="1:256" s="6" customFormat="1" ht="27.75" customHeight="1">
      <c r="A61" s="15" t="s">
        <v>264</v>
      </c>
      <c r="B61" s="12" t="s">
        <v>259</v>
      </c>
      <c r="C61" s="12" t="s">
        <v>221</v>
      </c>
      <c r="D61" s="12" t="s">
        <v>194</v>
      </c>
      <c r="E61" s="42" t="s">
        <v>265</v>
      </c>
      <c r="F61" s="247">
        <f t="shared" si="13"/>
        <v>0</v>
      </c>
      <c r="G61" s="271"/>
      <c r="H61" s="272"/>
      <c r="I61" s="269">
        <f t="shared" si="0"/>
        <v>22400</v>
      </c>
      <c r="J61" s="272">
        <v>22400</v>
      </c>
      <c r="K61" s="272"/>
      <c r="L61" s="26">
        <f t="shared" si="1"/>
        <v>24617.6</v>
      </c>
      <c r="M61" s="26">
        <f t="shared" si="2"/>
        <v>24617.6</v>
      </c>
      <c r="N61" s="26">
        <f t="shared" si="3"/>
        <v>0</v>
      </c>
      <c r="O61" s="26">
        <f t="shared" si="4"/>
        <v>2217.5999999999985</v>
      </c>
      <c r="P61" s="26">
        <f t="shared" si="5"/>
        <v>2217.5999999999985</v>
      </c>
      <c r="Q61" s="26">
        <f t="shared" si="6"/>
        <v>0</v>
      </c>
      <c r="R61" s="26">
        <f t="shared" si="7"/>
        <v>26094.656</v>
      </c>
      <c r="S61" s="26">
        <f t="shared" si="8"/>
        <v>26094.656</v>
      </c>
      <c r="T61" s="26">
        <f t="shared" si="9"/>
        <v>0</v>
      </c>
      <c r="U61" s="26">
        <f t="shared" si="10"/>
        <v>27399.3888</v>
      </c>
      <c r="V61" s="26">
        <f t="shared" si="11"/>
        <v>27399.3888</v>
      </c>
      <c r="W61" s="62">
        <f t="shared" si="12"/>
        <v>0</v>
      </c>
      <c r="X61" s="70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4" ht="12.75" customHeight="1">
      <c r="A62" s="39"/>
      <c r="B62" s="40"/>
      <c r="C62" s="40"/>
      <c r="D62" s="40"/>
      <c r="E62" s="21" t="s">
        <v>199</v>
      </c>
      <c r="F62" s="247">
        <f t="shared" si="13"/>
        <v>0</v>
      </c>
      <c r="G62" s="21"/>
      <c r="H62" s="240"/>
      <c r="I62" s="269">
        <f t="shared" si="0"/>
        <v>0</v>
      </c>
      <c r="J62" s="240"/>
      <c r="K62" s="240"/>
      <c r="L62" s="26">
        <f t="shared" si="1"/>
        <v>0</v>
      </c>
      <c r="M62" s="26">
        <f t="shared" si="2"/>
        <v>0</v>
      </c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6">
        <f t="shared" si="11"/>
        <v>0</v>
      </c>
      <c r="W62" s="62">
        <f t="shared" si="12"/>
        <v>0</v>
      </c>
      <c r="X62" s="69"/>
    </row>
    <row r="63" spans="1:24" ht="12.75" customHeight="1">
      <c r="A63" s="39" t="s">
        <v>266</v>
      </c>
      <c r="B63" s="40" t="s">
        <v>259</v>
      </c>
      <c r="C63" s="40" t="s">
        <v>221</v>
      </c>
      <c r="D63" s="40" t="s">
        <v>197</v>
      </c>
      <c r="E63" s="21" t="s">
        <v>265</v>
      </c>
      <c r="F63" s="247">
        <f t="shared" si="13"/>
        <v>0</v>
      </c>
      <c r="G63" s="21"/>
      <c r="H63" s="240"/>
      <c r="I63" s="269">
        <f t="shared" si="0"/>
        <v>22400</v>
      </c>
      <c r="J63" s="272">
        <v>22400</v>
      </c>
      <c r="K63" s="240"/>
      <c r="L63" s="26">
        <f t="shared" si="1"/>
        <v>24617.6</v>
      </c>
      <c r="M63" s="26">
        <f t="shared" si="2"/>
        <v>24617.6</v>
      </c>
      <c r="N63" s="26">
        <f t="shared" si="3"/>
        <v>0</v>
      </c>
      <c r="O63" s="26">
        <f t="shared" si="4"/>
        <v>2217.5999999999985</v>
      </c>
      <c r="P63" s="26">
        <f t="shared" si="5"/>
        <v>2217.5999999999985</v>
      </c>
      <c r="Q63" s="26">
        <f t="shared" si="6"/>
        <v>0</v>
      </c>
      <c r="R63" s="26">
        <f t="shared" si="7"/>
        <v>26094.656</v>
      </c>
      <c r="S63" s="26">
        <f t="shared" si="8"/>
        <v>26094.656</v>
      </c>
      <c r="T63" s="26">
        <f t="shared" si="9"/>
        <v>0</v>
      </c>
      <c r="U63" s="26">
        <f t="shared" si="10"/>
        <v>27399.3888</v>
      </c>
      <c r="V63" s="26">
        <f t="shared" si="11"/>
        <v>27399.3888</v>
      </c>
      <c r="W63" s="62">
        <f t="shared" si="12"/>
        <v>0</v>
      </c>
      <c r="X63" s="70"/>
    </row>
    <row r="64" spans="1:256" s="6" customFormat="1" ht="27.75" customHeight="1">
      <c r="A64" s="15" t="s">
        <v>267</v>
      </c>
      <c r="B64" s="12" t="s">
        <v>259</v>
      </c>
      <c r="C64" s="12" t="s">
        <v>203</v>
      </c>
      <c r="D64" s="12" t="s">
        <v>194</v>
      </c>
      <c r="E64" s="42" t="s">
        <v>268</v>
      </c>
      <c r="F64" s="247">
        <f t="shared" si="13"/>
        <v>0</v>
      </c>
      <c r="G64" s="271"/>
      <c r="H64" s="272"/>
      <c r="I64" s="269">
        <f t="shared" si="0"/>
        <v>0</v>
      </c>
      <c r="J64" s="272"/>
      <c r="K64" s="272"/>
      <c r="L64" s="26">
        <f t="shared" si="1"/>
        <v>0</v>
      </c>
      <c r="M64" s="26">
        <f t="shared" si="2"/>
        <v>0</v>
      </c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6">
        <f t="shared" si="11"/>
        <v>0</v>
      </c>
      <c r="W64" s="62">
        <f t="shared" si="12"/>
        <v>0</v>
      </c>
      <c r="X64" s="6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4" ht="12.75" customHeight="1">
      <c r="A65" s="39"/>
      <c r="B65" s="40"/>
      <c r="C65" s="40"/>
      <c r="D65" s="40"/>
      <c r="E65" s="21" t="s">
        <v>199</v>
      </c>
      <c r="F65" s="247">
        <f t="shared" si="13"/>
        <v>0</v>
      </c>
      <c r="G65" s="21"/>
      <c r="H65" s="240"/>
      <c r="I65" s="269">
        <f t="shared" si="0"/>
        <v>0</v>
      </c>
      <c r="J65" s="240"/>
      <c r="K65" s="240"/>
      <c r="L65" s="26">
        <f t="shared" si="1"/>
        <v>0</v>
      </c>
      <c r="M65" s="26">
        <f t="shared" si="2"/>
        <v>0</v>
      </c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6">
        <f t="shared" si="11"/>
        <v>0</v>
      </c>
      <c r="W65" s="62">
        <f t="shared" si="12"/>
        <v>0</v>
      </c>
      <c r="X65" s="70"/>
    </row>
    <row r="66" spans="1:24" ht="12.75" customHeight="1">
      <c r="A66" s="39" t="s">
        <v>269</v>
      </c>
      <c r="B66" s="40" t="s">
        <v>259</v>
      </c>
      <c r="C66" s="40" t="s">
        <v>203</v>
      </c>
      <c r="D66" s="40" t="s">
        <v>197</v>
      </c>
      <c r="E66" s="21" t="s">
        <v>270</v>
      </c>
      <c r="F66" s="247">
        <f t="shared" si="13"/>
        <v>0</v>
      </c>
      <c r="G66" s="21"/>
      <c r="H66" s="240"/>
      <c r="I66" s="269">
        <f t="shared" si="0"/>
        <v>0</v>
      </c>
      <c r="J66" s="240"/>
      <c r="K66" s="240"/>
      <c r="L66" s="26">
        <f t="shared" si="1"/>
        <v>0</v>
      </c>
      <c r="M66" s="26">
        <f t="shared" si="2"/>
        <v>0</v>
      </c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6">
        <f t="shared" si="11"/>
        <v>0</v>
      </c>
      <c r="W66" s="62">
        <f t="shared" si="12"/>
        <v>0</v>
      </c>
      <c r="X66" s="70"/>
    </row>
    <row r="67" spans="1:256" s="6" customFormat="1" ht="27.75" customHeight="1">
      <c r="A67" s="15" t="s">
        <v>271</v>
      </c>
      <c r="B67" s="12" t="s">
        <v>259</v>
      </c>
      <c r="C67" s="12" t="s">
        <v>214</v>
      </c>
      <c r="D67" s="12" t="s">
        <v>194</v>
      </c>
      <c r="E67" s="42" t="s">
        <v>272</v>
      </c>
      <c r="F67" s="247">
        <f t="shared" si="13"/>
        <v>0</v>
      </c>
      <c r="G67" s="271"/>
      <c r="H67" s="272"/>
      <c r="I67" s="269">
        <f t="shared" si="0"/>
        <v>6500</v>
      </c>
      <c r="J67" s="272">
        <v>6500</v>
      </c>
      <c r="K67" s="272"/>
      <c r="L67" s="26">
        <f t="shared" si="1"/>
        <v>7143.5</v>
      </c>
      <c r="M67" s="26">
        <f t="shared" si="2"/>
        <v>7143.5</v>
      </c>
      <c r="N67" s="26">
        <f t="shared" si="3"/>
        <v>0</v>
      </c>
      <c r="O67" s="26">
        <f t="shared" si="4"/>
        <v>643.5</v>
      </c>
      <c r="P67" s="26">
        <f t="shared" si="5"/>
        <v>643.5</v>
      </c>
      <c r="Q67" s="26">
        <f t="shared" si="6"/>
        <v>0</v>
      </c>
      <c r="R67" s="26">
        <f t="shared" si="7"/>
        <v>7572.11</v>
      </c>
      <c r="S67" s="26">
        <f t="shared" si="8"/>
        <v>7572.11</v>
      </c>
      <c r="T67" s="26">
        <f t="shared" si="9"/>
        <v>0</v>
      </c>
      <c r="U67" s="26">
        <f t="shared" si="10"/>
        <v>7950.715499999999</v>
      </c>
      <c r="V67" s="26">
        <f t="shared" si="11"/>
        <v>7950.715499999999</v>
      </c>
      <c r="W67" s="62">
        <f t="shared" si="12"/>
        <v>0</v>
      </c>
      <c r="X67" s="69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4" ht="12.75" customHeight="1">
      <c r="A68" s="39"/>
      <c r="B68" s="40"/>
      <c r="C68" s="40"/>
      <c r="D68" s="40"/>
      <c r="E68" s="21" t="s">
        <v>199</v>
      </c>
      <c r="F68" s="247">
        <f t="shared" si="13"/>
        <v>0</v>
      </c>
      <c r="G68" s="21"/>
      <c r="H68" s="240"/>
      <c r="I68" s="269">
        <f t="shared" si="0"/>
        <v>0</v>
      </c>
      <c r="J68" s="240"/>
      <c r="K68" s="240"/>
      <c r="L68" s="26">
        <f t="shared" si="1"/>
        <v>0</v>
      </c>
      <c r="M68" s="26">
        <f t="shared" si="2"/>
        <v>0</v>
      </c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6">
        <f t="shared" si="11"/>
        <v>0</v>
      </c>
      <c r="W68" s="62">
        <f t="shared" si="12"/>
        <v>0</v>
      </c>
      <c r="X68" s="70"/>
    </row>
    <row r="69" spans="1:24" ht="12.75" customHeight="1">
      <c r="A69" s="39" t="s">
        <v>273</v>
      </c>
      <c r="B69" s="40" t="s">
        <v>259</v>
      </c>
      <c r="C69" s="40" t="s">
        <v>214</v>
      </c>
      <c r="D69" s="40" t="s">
        <v>197</v>
      </c>
      <c r="E69" s="21" t="s">
        <v>272</v>
      </c>
      <c r="F69" s="247">
        <f t="shared" si="13"/>
        <v>0</v>
      </c>
      <c r="G69" s="21"/>
      <c r="H69" s="240"/>
      <c r="I69" s="269">
        <f t="shared" si="0"/>
        <v>6500</v>
      </c>
      <c r="J69" s="272">
        <v>6500</v>
      </c>
      <c r="K69" s="240"/>
      <c r="L69" s="26">
        <f t="shared" si="1"/>
        <v>7143.5</v>
      </c>
      <c r="M69" s="26">
        <f t="shared" si="2"/>
        <v>7143.5</v>
      </c>
      <c r="N69" s="26">
        <f t="shared" si="3"/>
        <v>0</v>
      </c>
      <c r="O69" s="26">
        <f t="shared" si="4"/>
        <v>643.5</v>
      </c>
      <c r="P69" s="26">
        <f t="shared" si="5"/>
        <v>643.5</v>
      </c>
      <c r="Q69" s="26">
        <f t="shared" si="6"/>
        <v>0</v>
      </c>
      <c r="R69" s="26">
        <f t="shared" si="7"/>
        <v>7572.11</v>
      </c>
      <c r="S69" s="26">
        <f t="shared" si="8"/>
        <v>7572.11</v>
      </c>
      <c r="T69" s="26">
        <f t="shared" si="9"/>
        <v>0</v>
      </c>
      <c r="U69" s="26">
        <f t="shared" si="10"/>
        <v>7950.715499999999</v>
      </c>
      <c r="V69" s="26">
        <f t="shared" si="11"/>
        <v>7950.715499999999</v>
      </c>
      <c r="W69" s="62">
        <f t="shared" si="12"/>
        <v>0</v>
      </c>
      <c r="X69" s="70"/>
    </row>
    <row r="70" spans="1:24" ht="31.5" customHeight="1">
      <c r="A70" s="39" t="s">
        <v>274</v>
      </c>
      <c r="B70" s="40" t="s">
        <v>275</v>
      </c>
      <c r="C70" s="40" t="s">
        <v>194</v>
      </c>
      <c r="D70" s="40" t="s">
        <v>194</v>
      </c>
      <c r="E70" s="41" t="s">
        <v>276</v>
      </c>
      <c r="F70" s="247">
        <f t="shared" si="13"/>
        <v>1073147.7</v>
      </c>
      <c r="G70" s="270">
        <v>347070</v>
      </c>
      <c r="H70" s="269">
        <v>726077.7</v>
      </c>
      <c r="I70" s="269">
        <f>J70+K70</f>
        <v>637557.3</v>
      </c>
      <c r="J70" s="269">
        <v>480000</v>
      </c>
      <c r="K70" s="269">
        <v>157557.3</v>
      </c>
      <c r="L70" s="26">
        <f t="shared" si="1"/>
        <v>720370.1352</v>
      </c>
      <c r="M70" s="26">
        <f t="shared" si="2"/>
        <v>527520</v>
      </c>
      <c r="N70" s="26">
        <f t="shared" si="3"/>
        <v>192850.1352</v>
      </c>
      <c r="O70" s="26">
        <f t="shared" si="4"/>
        <v>82812.83519999997</v>
      </c>
      <c r="P70" s="26">
        <f t="shared" si="5"/>
        <v>47520</v>
      </c>
      <c r="Q70" s="26">
        <f t="shared" si="6"/>
        <v>35292.8352</v>
      </c>
      <c r="R70" s="26">
        <f t="shared" si="7"/>
        <v>763592.343312</v>
      </c>
      <c r="S70" s="26">
        <f t="shared" si="8"/>
        <v>559171.2</v>
      </c>
      <c r="T70" s="26">
        <f t="shared" si="9"/>
        <v>204421.143312</v>
      </c>
      <c r="U70" s="26">
        <f t="shared" si="10"/>
        <v>801771.9604776</v>
      </c>
      <c r="V70" s="26">
        <f t="shared" si="11"/>
        <v>587129.76</v>
      </c>
      <c r="W70" s="62">
        <f t="shared" si="12"/>
        <v>214642.2004776</v>
      </c>
      <c r="X70" s="70"/>
    </row>
    <row r="71" spans="1:24" ht="12.75" customHeight="1">
      <c r="A71" s="39"/>
      <c r="B71" s="40"/>
      <c r="C71" s="40"/>
      <c r="D71" s="40"/>
      <c r="E71" s="21" t="s">
        <v>5</v>
      </c>
      <c r="F71" s="247">
        <f t="shared" si="13"/>
        <v>0</v>
      </c>
      <c r="G71" s="21"/>
      <c r="H71" s="240"/>
      <c r="I71" s="240"/>
      <c r="J71" s="240"/>
      <c r="K71" s="240"/>
      <c r="L71" s="26">
        <f t="shared" si="1"/>
        <v>0</v>
      </c>
      <c r="M71" s="26">
        <f t="shared" si="2"/>
        <v>0</v>
      </c>
      <c r="N71" s="26">
        <f t="shared" si="3"/>
        <v>0</v>
      </c>
      <c r="O71" s="26">
        <f t="shared" si="4"/>
        <v>0</v>
      </c>
      <c r="P71" s="26">
        <f t="shared" si="5"/>
        <v>0</v>
      </c>
      <c r="Q71" s="26">
        <f t="shared" si="6"/>
        <v>0</v>
      </c>
      <c r="R71" s="26">
        <f t="shared" si="7"/>
        <v>0</v>
      </c>
      <c r="S71" s="26">
        <f t="shared" si="8"/>
        <v>0</v>
      </c>
      <c r="T71" s="26">
        <f t="shared" si="9"/>
        <v>0</v>
      </c>
      <c r="U71" s="26">
        <f t="shared" si="10"/>
        <v>0</v>
      </c>
      <c r="V71" s="26">
        <f t="shared" si="11"/>
        <v>0</v>
      </c>
      <c r="W71" s="62">
        <f t="shared" si="12"/>
        <v>0</v>
      </c>
      <c r="X71" s="70"/>
    </row>
    <row r="72" spans="1:256" s="6" customFormat="1" ht="27.75" customHeight="1">
      <c r="A72" s="15" t="s">
        <v>277</v>
      </c>
      <c r="B72" s="12" t="s">
        <v>275</v>
      </c>
      <c r="C72" s="12" t="s">
        <v>197</v>
      </c>
      <c r="D72" s="12" t="s">
        <v>194</v>
      </c>
      <c r="E72" s="42" t="s">
        <v>278</v>
      </c>
      <c r="F72" s="247">
        <f t="shared" si="13"/>
        <v>0</v>
      </c>
      <c r="G72" s="271"/>
      <c r="H72" s="272"/>
      <c r="I72" s="272"/>
      <c r="J72" s="272">
        <v>380680</v>
      </c>
      <c r="K72" s="272">
        <v>72000</v>
      </c>
      <c r="L72" s="26">
        <f t="shared" si="1"/>
        <v>506495.32</v>
      </c>
      <c r="M72" s="26">
        <f t="shared" si="2"/>
        <v>418367.32</v>
      </c>
      <c r="N72" s="26">
        <f t="shared" si="3"/>
        <v>88128</v>
      </c>
      <c r="O72" s="26">
        <f t="shared" si="4"/>
        <v>506495.32</v>
      </c>
      <c r="P72" s="26">
        <f t="shared" si="5"/>
        <v>37687.32000000001</v>
      </c>
      <c r="Q72" s="26">
        <f t="shared" si="6"/>
        <v>16128</v>
      </c>
      <c r="R72" s="26">
        <f t="shared" si="7"/>
        <v>536885.0392</v>
      </c>
      <c r="S72" s="26">
        <f t="shared" si="8"/>
        <v>443469.3592</v>
      </c>
      <c r="T72" s="26">
        <f t="shared" si="9"/>
        <v>93415.68</v>
      </c>
      <c r="U72" s="26">
        <f t="shared" si="10"/>
        <v>563729.29116</v>
      </c>
      <c r="V72" s="26">
        <f t="shared" si="11"/>
        <v>465642.82716</v>
      </c>
      <c r="W72" s="62">
        <f t="shared" si="12"/>
        <v>98086.46399999999</v>
      </c>
      <c r="X72" s="69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4" ht="12.75" customHeight="1">
      <c r="A73" s="39"/>
      <c r="B73" s="40"/>
      <c r="C73" s="40"/>
      <c r="D73" s="40"/>
      <c r="E73" s="21" t="s">
        <v>199</v>
      </c>
      <c r="F73" s="247">
        <f t="shared" si="13"/>
        <v>0</v>
      </c>
      <c r="G73" s="21"/>
      <c r="H73" s="240"/>
      <c r="I73" s="240"/>
      <c r="J73" s="240"/>
      <c r="K73" s="240"/>
      <c r="L73" s="26">
        <f t="shared" si="1"/>
        <v>0</v>
      </c>
      <c r="M73" s="26">
        <f t="shared" si="2"/>
        <v>0</v>
      </c>
      <c r="N73" s="26">
        <f t="shared" si="3"/>
        <v>0</v>
      </c>
      <c r="O73" s="26">
        <f t="shared" si="4"/>
        <v>0</v>
      </c>
      <c r="P73" s="26">
        <f t="shared" si="5"/>
        <v>0</v>
      </c>
      <c r="Q73" s="26">
        <f t="shared" si="6"/>
        <v>0</v>
      </c>
      <c r="R73" s="26">
        <f t="shared" si="7"/>
        <v>0</v>
      </c>
      <c r="S73" s="26">
        <f t="shared" si="8"/>
        <v>0</v>
      </c>
      <c r="T73" s="26">
        <f t="shared" si="9"/>
        <v>0</v>
      </c>
      <c r="U73" s="26">
        <f t="shared" si="10"/>
        <v>0</v>
      </c>
      <c r="V73" s="26">
        <f t="shared" si="11"/>
        <v>0</v>
      </c>
      <c r="W73" s="62">
        <f t="shared" si="12"/>
        <v>0</v>
      </c>
      <c r="X73" s="70"/>
    </row>
    <row r="74" spans="1:24" ht="12.75" customHeight="1">
      <c r="A74" s="39" t="s">
        <v>279</v>
      </c>
      <c r="B74" s="40" t="s">
        <v>275</v>
      </c>
      <c r="C74" s="40" t="s">
        <v>197</v>
      </c>
      <c r="D74" s="40" t="s">
        <v>197</v>
      </c>
      <c r="E74" s="21" t="s">
        <v>278</v>
      </c>
      <c r="F74" s="247">
        <f t="shared" si="13"/>
        <v>0</v>
      </c>
      <c r="G74" s="21"/>
      <c r="H74" s="240"/>
      <c r="I74" s="240"/>
      <c r="J74" s="240">
        <v>380680</v>
      </c>
      <c r="K74" s="240">
        <v>72000</v>
      </c>
      <c r="L74" s="26">
        <f t="shared" si="1"/>
        <v>506495.32</v>
      </c>
      <c r="M74" s="26">
        <f t="shared" si="2"/>
        <v>418367.32</v>
      </c>
      <c r="N74" s="26">
        <f t="shared" si="3"/>
        <v>88128</v>
      </c>
      <c r="O74" s="26">
        <f t="shared" si="4"/>
        <v>506495.32</v>
      </c>
      <c r="P74" s="26">
        <f t="shared" si="5"/>
        <v>37687.32000000001</v>
      </c>
      <c r="Q74" s="26">
        <f t="shared" si="6"/>
        <v>16128</v>
      </c>
      <c r="R74" s="26">
        <f t="shared" si="7"/>
        <v>536885.0392</v>
      </c>
      <c r="S74" s="26">
        <f t="shared" si="8"/>
        <v>443469.3592</v>
      </c>
      <c r="T74" s="26">
        <f t="shared" si="9"/>
        <v>93415.68</v>
      </c>
      <c r="U74" s="26">
        <f t="shared" si="10"/>
        <v>563729.29116</v>
      </c>
      <c r="V74" s="26">
        <f t="shared" si="11"/>
        <v>465642.82716</v>
      </c>
      <c r="W74" s="62">
        <f t="shared" si="12"/>
        <v>98086.46399999999</v>
      </c>
      <c r="X74" s="70"/>
    </row>
    <row r="75" spans="1:24" ht="12.75" customHeight="1">
      <c r="A75" s="39">
        <v>2631</v>
      </c>
      <c r="B75" s="40">
        <v>6</v>
      </c>
      <c r="C75" s="40">
        <v>3</v>
      </c>
      <c r="D75" s="40">
        <v>0</v>
      </c>
      <c r="E75" s="36" t="s">
        <v>618</v>
      </c>
      <c r="F75" s="247">
        <f t="shared" si="13"/>
        <v>506881.9</v>
      </c>
      <c r="G75" s="21">
        <v>2538.5</v>
      </c>
      <c r="H75" s="240">
        <v>504343.4</v>
      </c>
      <c r="I75" s="240">
        <f>J75+K75</f>
        <v>65320</v>
      </c>
      <c r="J75" s="240">
        <v>16320</v>
      </c>
      <c r="K75" s="240">
        <v>49000</v>
      </c>
      <c r="L75" s="26">
        <f aca="true" t="shared" si="14" ref="L75:L138">N75+M75</f>
        <v>77911.68</v>
      </c>
      <c r="M75" s="26">
        <f aca="true" t="shared" si="15" ref="M75:M106">J75*9.9%+J75</f>
        <v>17935.68</v>
      </c>
      <c r="N75" s="26">
        <f aca="true" t="shared" si="16" ref="N75:N138">K75*22.4%+K75</f>
        <v>59976</v>
      </c>
      <c r="O75" s="26">
        <f aca="true" t="shared" si="17" ref="O75:O138">L75-I75</f>
        <v>12591.679999999993</v>
      </c>
      <c r="P75" s="26">
        <f aca="true" t="shared" si="18" ref="P75:P138">M75-J75</f>
        <v>1615.6800000000003</v>
      </c>
      <c r="Q75" s="26">
        <f aca="true" t="shared" si="19" ref="Q75:Q138">N75-K75</f>
        <v>10976</v>
      </c>
      <c r="R75" s="26">
        <f aca="true" t="shared" si="20" ref="R75:R138">L75*0.06+L75</f>
        <v>82586.3808</v>
      </c>
      <c r="S75" s="26">
        <f aca="true" t="shared" si="21" ref="S75:S138">M75*0.06+M75</f>
        <v>19011.8208</v>
      </c>
      <c r="T75" s="26">
        <f aca="true" t="shared" si="22" ref="T75:T138">N75*0.06+N75</f>
        <v>63574.56</v>
      </c>
      <c r="U75" s="26">
        <f aca="true" t="shared" si="23" ref="U75:U138">R75*0.05+R75</f>
        <v>86715.69984</v>
      </c>
      <c r="V75" s="26">
        <f aca="true" t="shared" si="24" ref="V75:V138">S75*0.05+S75</f>
        <v>19962.41184</v>
      </c>
      <c r="W75" s="62">
        <f aca="true" t="shared" si="25" ref="W75:W138">T75*0.05+T75</f>
        <v>66753.288</v>
      </c>
      <c r="X75" s="70"/>
    </row>
    <row r="76" spans="1:256" s="6" customFormat="1" ht="26.25" customHeight="1">
      <c r="A76" s="15" t="s">
        <v>280</v>
      </c>
      <c r="B76" s="12" t="s">
        <v>275</v>
      </c>
      <c r="C76" s="12" t="s">
        <v>237</v>
      </c>
      <c r="D76" s="12" t="s">
        <v>194</v>
      </c>
      <c r="E76" s="42" t="s">
        <v>281</v>
      </c>
      <c r="F76" s="247">
        <f aca="true" t="shared" si="26" ref="F76:F139">G76+H76</f>
        <v>191235.2</v>
      </c>
      <c r="G76" s="271">
        <v>60005.3</v>
      </c>
      <c r="H76" s="272">
        <v>131229.9</v>
      </c>
      <c r="I76" s="240">
        <f>J76+K76</f>
        <v>119557.3</v>
      </c>
      <c r="J76" s="272">
        <v>83000</v>
      </c>
      <c r="K76" s="272">
        <v>36557.3</v>
      </c>
      <c r="L76" s="26">
        <f t="shared" si="14"/>
        <v>135963.13520000002</v>
      </c>
      <c r="M76" s="26">
        <f t="shared" si="15"/>
        <v>91217</v>
      </c>
      <c r="N76" s="26">
        <f t="shared" si="16"/>
        <v>44746.135200000004</v>
      </c>
      <c r="O76" s="26">
        <f t="shared" si="17"/>
        <v>16405.835200000016</v>
      </c>
      <c r="P76" s="26">
        <f t="shared" si="18"/>
        <v>8217</v>
      </c>
      <c r="Q76" s="26">
        <f t="shared" si="19"/>
        <v>8188.835200000001</v>
      </c>
      <c r="R76" s="26">
        <f t="shared" si="20"/>
        <v>144120.92331200003</v>
      </c>
      <c r="S76" s="26">
        <f t="shared" si="21"/>
        <v>96690.02</v>
      </c>
      <c r="T76" s="26">
        <f t="shared" si="22"/>
        <v>47430.903312</v>
      </c>
      <c r="U76" s="26">
        <f t="shared" si="23"/>
        <v>151326.96947760004</v>
      </c>
      <c r="V76" s="26">
        <f t="shared" si="24"/>
        <v>101524.52100000001</v>
      </c>
      <c r="W76" s="62">
        <f t="shared" si="25"/>
        <v>49802.4484776</v>
      </c>
      <c r="X76" s="69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4" ht="12.75" customHeight="1">
      <c r="A77" s="39"/>
      <c r="B77" s="40"/>
      <c r="C77" s="40"/>
      <c r="D77" s="40"/>
      <c r="E77" s="21" t="s">
        <v>199</v>
      </c>
      <c r="F77" s="247">
        <f t="shared" si="26"/>
        <v>0</v>
      </c>
      <c r="G77" s="21"/>
      <c r="H77" s="240"/>
      <c r="I77" s="240"/>
      <c r="J77" s="240"/>
      <c r="K77" s="240"/>
      <c r="L77" s="26">
        <f t="shared" si="14"/>
        <v>0</v>
      </c>
      <c r="M77" s="26">
        <f t="shared" si="15"/>
        <v>0</v>
      </c>
      <c r="N77" s="26">
        <f t="shared" si="16"/>
        <v>0</v>
      </c>
      <c r="O77" s="26">
        <f t="shared" si="17"/>
        <v>0</v>
      </c>
      <c r="P77" s="26">
        <f t="shared" si="18"/>
        <v>0</v>
      </c>
      <c r="Q77" s="26">
        <f t="shared" si="19"/>
        <v>0</v>
      </c>
      <c r="R77" s="26">
        <f t="shared" si="20"/>
        <v>0</v>
      </c>
      <c r="S77" s="26">
        <f t="shared" si="21"/>
        <v>0</v>
      </c>
      <c r="T77" s="26">
        <f t="shared" si="22"/>
        <v>0</v>
      </c>
      <c r="U77" s="26">
        <f t="shared" si="23"/>
        <v>0</v>
      </c>
      <c r="V77" s="26">
        <f t="shared" si="24"/>
        <v>0</v>
      </c>
      <c r="W77" s="62">
        <f t="shared" si="25"/>
        <v>0</v>
      </c>
      <c r="X77" s="70"/>
    </row>
    <row r="78" spans="1:24" ht="12.75" customHeight="1">
      <c r="A78" s="39" t="s">
        <v>282</v>
      </c>
      <c r="B78" s="40" t="s">
        <v>275</v>
      </c>
      <c r="C78" s="40" t="s">
        <v>237</v>
      </c>
      <c r="D78" s="40" t="s">
        <v>197</v>
      </c>
      <c r="E78" s="21" t="s">
        <v>281</v>
      </c>
      <c r="F78" s="247">
        <f t="shared" si="26"/>
        <v>191235.2</v>
      </c>
      <c r="G78" s="271">
        <v>60005.3</v>
      </c>
      <c r="H78" s="272">
        <v>131229.9</v>
      </c>
      <c r="I78" s="240">
        <f>J78+K78</f>
        <v>119557.3</v>
      </c>
      <c r="J78" s="272">
        <v>83000</v>
      </c>
      <c r="K78" s="272">
        <v>36557.3</v>
      </c>
      <c r="L78" s="26">
        <f t="shared" si="14"/>
        <v>135963.13520000002</v>
      </c>
      <c r="M78" s="26">
        <f t="shared" si="15"/>
        <v>91217</v>
      </c>
      <c r="N78" s="26">
        <f t="shared" si="16"/>
        <v>44746.135200000004</v>
      </c>
      <c r="O78" s="26">
        <f t="shared" si="17"/>
        <v>16405.835200000016</v>
      </c>
      <c r="P78" s="26">
        <f t="shared" si="18"/>
        <v>8217</v>
      </c>
      <c r="Q78" s="26">
        <f t="shared" si="19"/>
        <v>8188.835200000001</v>
      </c>
      <c r="R78" s="26">
        <f t="shared" si="20"/>
        <v>144120.92331200003</v>
      </c>
      <c r="S78" s="26">
        <f t="shared" si="21"/>
        <v>96690.02</v>
      </c>
      <c r="T78" s="26">
        <f t="shared" si="22"/>
        <v>47430.903312</v>
      </c>
      <c r="U78" s="26">
        <f t="shared" si="23"/>
        <v>151326.96947760004</v>
      </c>
      <c r="V78" s="26">
        <f t="shared" si="24"/>
        <v>101524.52100000001</v>
      </c>
      <c r="W78" s="62">
        <f t="shared" si="25"/>
        <v>49802.4484776</v>
      </c>
      <c r="X78" s="70"/>
    </row>
    <row r="79" spans="1:256" s="6" customFormat="1" ht="41.25" customHeight="1">
      <c r="A79" s="15" t="s">
        <v>283</v>
      </c>
      <c r="B79" s="12" t="s">
        <v>275</v>
      </c>
      <c r="C79" s="12" t="s">
        <v>210</v>
      </c>
      <c r="D79" s="12" t="s">
        <v>194</v>
      </c>
      <c r="E79" s="42" t="s">
        <v>284</v>
      </c>
      <c r="F79" s="247">
        <f t="shared" si="26"/>
        <v>0</v>
      </c>
      <c r="G79" s="271"/>
      <c r="H79" s="272"/>
      <c r="I79" s="272"/>
      <c r="J79" s="272"/>
      <c r="K79" s="272"/>
      <c r="L79" s="26">
        <f t="shared" si="14"/>
        <v>0</v>
      </c>
      <c r="M79" s="26">
        <f t="shared" si="15"/>
        <v>0</v>
      </c>
      <c r="N79" s="26">
        <f t="shared" si="16"/>
        <v>0</v>
      </c>
      <c r="O79" s="26">
        <f t="shared" si="17"/>
        <v>0</v>
      </c>
      <c r="P79" s="26">
        <f t="shared" si="18"/>
        <v>0</v>
      </c>
      <c r="Q79" s="26">
        <f t="shared" si="19"/>
        <v>0</v>
      </c>
      <c r="R79" s="26">
        <f t="shared" si="20"/>
        <v>0</v>
      </c>
      <c r="S79" s="26">
        <f t="shared" si="21"/>
        <v>0</v>
      </c>
      <c r="T79" s="26">
        <f t="shared" si="22"/>
        <v>0</v>
      </c>
      <c r="U79" s="26">
        <f t="shared" si="23"/>
        <v>0</v>
      </c>
      <c r="V79" s="26">
        <f t="shared" si="24"/>
        <v>0</v>
      </c>
      <c r="W79" s="62">
        <f t="shared" si="25"/>
        <v>0</v>
      </c>
      <c r="X79" s="70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4" ht="12.75" customHeight="1">
      <c r="A80" s="39"/>
      <c r="B80" s="40"/>
      <c r="C80" s="40"/>
      <c r="D80" s="40"/>
      <c r="E80" s="21" t="s">
        <v>199</v>
      </c>
      <c r="F80" s="247">
        <f t="shared" si="26"/>
        <v>0</v>
      </c>
      <c r="G80" s="21"/>
      <c r="H80" s="240"/>
      <c r="I80" s="240"/>
      <c r="J80" s="240"/>
      <c r="K80" s="240"/>
      <c r="L80" s="26">
        <f t="shared" si="14"/>
        <v>0</v>
      </c>
      <c r="M80" s="26">
        <f t="shared" si="15"/>
        <v>0</v>
      </c>
      <c r="N80" s="26">
        <f t="shared" si="16"/>
        <v>0</v>
      </c>
      <c r="O80" s="26">
        <f t="shared" si="17"/>
        <v>0</v>
      </c>
      <c r="P80" s="26">
        <f t="shared" si="18"/>
        <v>0</v>
      </c>
      <c r="Q80" s="26">
        <f t="shared" si="19"/>
        <v>0</v>
      </c>
      <c r="R80" s="26">
        <f t="shared" si="20"/>
        <v>0</v>
      </c>
      <c r="S80" s="26">
        <f t="shared" si="21"/>
        <v>0</v>
      </c>
      <c r="T80" s="26">
        <f t="shared" si="22"/>
        <v>0</v>
      </c>
      <c r="U80" s="26">
        <f t="shared" si="23"/>
        <v>0</v>
      </c>
      <c r="V80" s="26">
        <f t="shared" si="24"/>
        <v>0</v>
      </c>
      <c r="W80" s="62">
        <f t="shared" si="25"/>
        <v>0</v>
      </c>
      <c r="X80" s="70"/>
    </row>
    <row r="81" spans="1:24" ht="12.75" customHeight="1">
      <c r="A81" s="39" t="s">
        <v>285</v>
      </c>
      <c r="B81" s="40" t="s">
        <v>275</v>
      </c>
      <c r="C81" s="40" t="s">
        <v>210</v>
      </c>
      <c r="D81" s="40" t="s">
        <v>197</v>
      </c>
      <c r="E81" s="21" t="s">
        <v>284</v>
      </c>
      <c r="F81" s="247">
        <f t="shared" si="26"/>
        <v>0</v>
      </c>
      <c r="G81" s="21"/>
      <c r="H81" s="240"/>
      <c r="I81" s="240"/>
      <c r="J81" s="240"/>
      <c r="K81" s="240"/>
      <c r="L81" s="26">
        <f t="shared" si="14"/>
        <v>0</v>
      </c>
      <c r="M81" s="26">
        <f t="shared" si="15"/>
        <v>0</v>
      </c>
      <c r="N81" s="26">
        <f t="shared" si="16"/>
        <v>0</v>
      </c>
      <c r="O81" s="26">
        <f t="shared" si="17"/>
        <v>0</v>
      </c>
      <c r="P81" s="26">
        <f t="shared" si="18"/>
        <v>0</v>
      </c>
      <c r="Q81" s="26">
        <f t="shared" si="19"/>
        <v>0</v>
      </c>
      <c r="R81" s="26">
        <f t="shared" si="20"/>
        <v>0</v>
      </c>
      <c r="S81" s="26">
        <f t="shared" si="21"/>
        <v>0</v>
      </c>
      <c r="T81" s="26">
        <f t="shared" si="22"/>
        <v>0</v>
      </c>
      <c r="U81" s="26">
        <f t="shared" si="23"/>
        <v>0</v>
      </c>
      <c r="V81" s="26">
        <f t="shared" si="24"/>
        <v>0</v>
      </c>
      <c r="W81" s="62">
        <f t="shared" si="25"/>
        <v>0</v>
      </c>
      <c r="X81" s="70"/>
    </row>
    <row r="82" spans="1:256" s="6" customFormat="1" ht="28.5" customHeight="1">
      <c r="A82" s="15" t="s">
        <v>286</v>
      </c>
      <c r="B82" s="12" t="s">
        <v>275</v>
      </c>
      <c r="C82" s="12" t="s">
        <v>214</v>
      </c>
      <c r="D82" s="12" t="s">
        <v>194</v>
      </c>
      <c r="E82" s="42" t="s">
        <v>287</v>
      </c>
      <c r="F82" s="247">
        <f t="shared" si="26"/>
        <v>0</v>
      </c>
      <c r="G82" s="271"/>
      <c r="H82" s="272"/>
      <c r="I82" s="272"/>
      <c r="J82" s="272"/>
      <c r="K82" s="272"/>
      <c r="L82" s="26">
        <f t="shared" si="14"/>
        <v>0</v>
      </c>
      <c r="M82" s="26">
        <f t="shared" si="15"/>
        <v>0</v>
      </c>
      <c r="N82" s="26">
        <f t="shared" si="16"/>
        <v>0</v>
      </c>
      <c r="O82" s="26">
        <f t="shared" si="17"/>
        <v>0</v>
      </c>
      <c r="P82" s="26">
        <f t="shared" si="18"/>
        <v>0</v>
      </c>
      <c r="Q82" s="26">
        <f t="shared" si="19"/>
        <v>0</v>
      </c>
      <c r="R82" s="26">
        <f t="shared" si="20"/>
        <v>0</v>
      </c>
      <c r="S82" s="26">
        <f t="shared" si="21"/>
        <v>0</v>
      </c>
      <c r="T82" s="26">
        <f t="shared" si="22"/>
        <v>0</v>
      </c>
      <c r="U82" s="26">
        <f t="shared" si="23"/>
        <v>0</v>
      </c>
      <c r="V82" s="26">
        <f t="shared" si="24"/>
        <v>0</v>
      </c>
      <c r="W82" s="62">
        <f t="shared" si="25"/>
        <v>0</v>
      </c>
      <c r="X82" s="70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4" ht="12.75" customHeight="1">
      <c r="A83" s="39"/>
      <c r="B83" s="40"/>
      <c r="C83" s="40"/>
      <c r="D83" s="40"/>
      <c r="E83" s="21" t="s">
        <v>199</v>
      </c>
      <c r="F83" s="247">
        <f t="shared" si="26"/>
        <v>0</v>
      </c>
      <c r="G83" s="21"/>
      <c r="H83" s="240"/>
      <c r="I83" s="240"/>
      <c r="J83" s="240"/>
      <c r="K83" s="240"/>
      <c r="L83" s="26">
        <f t="shared" si="14"/>
        <v>0</v>
      </c>
      <c r="M83" s="26">
        <f t="shared" si="15"/>
        <v>0</v>
      </c>
      <c r="N83" s="26">
        <f t="shared" si="16"/>
        <v>0</v>
      </c>
      <c r="O83" s="26">
        <f t="shared" si="17"/>
        <v>0</v>
      </c>
      <c r="P83" s="26">
        <f t="shared" si="18"/>
        <v>0</v>
      </c>
      <c r="Q83" s="26">
        <f t="shared" si="19"/>
        <v>0</v>
      </c>
      <c r="R83" s="26">
        <f t="shared" si="20"/>
        <v>0</v>
      </c>
      <c r="S83" s="26">
        <f t="shared" si="21"/>
        <v>0</v>
      </c>
      <c r="T83" s="26">
        <f t="shared" si="22"/>
        <v>0</v>
      </c>
      <c r="U83" s="26">
        <f t="shared" si="23"/>
        <v>0</v>
      </c>
      <c r="V83" s="26">
        <f t="shared" si="24"/>
        <v>0</v>
      </c>
      <c r="W83" s="62">
        <f t="shared" si="25"/>
        <v>0</v>
      </c>
      <c r="X83" s="70"/>
    </row>
    <row r="84" spans="1:24" ht="12.75" customHeight="1">
      <c r="A84" s="39" t="s">
        <v>288</v>
      </c>
      <c r="B84" s="40" t="s">
        <v>275</v>
      </c>
      <c r="C84" s="40" t="s">
        <v>214</v>
      </c>
      <c r="D84" s="40" t="s">
        <v>197</v>
      </c>
      <c r="E84" s="21" t="s">
        <v>287</v>
      </c>
      <c r="F84" s="247">
        <f t="shared" si="26"/>
        <v>0</v>
      </c>
      <c r="G84" s="21"/>
      <c r="H84" s="240"/>
      <c r="I84" s="240"/>
      <c r="J84" s="240"/>
      <c r="K84" s="240"/>
      <c r="L84" s="26">
        <f t="shared" si="14"/>
        <v>0</v>
      </c>
      <c r="M84" s="26">
        <f t="shared" si="15"/>
        <v>0</v>
      </c>
      <c r="N84" s="26">
        <f t="shared" si="16"/>
        <v>0</v>
      </c>
      <c r="O84" s="26">
        <f t="shared" si="17"/>
        <v>0</v>
      </c>
      <c r="P84" s="26">
        <f t="shared" si="18"/>
        <v>0</v>
      </c>
      <c r="Q84" s="26">
        <f t="shared" si="19"/>
        <v>0</v>
      </c>
      <c r="R84" s="26">
        <f t="shared" si="20"/>
        <v>0</v>
      </c>
      <c r="S84" s="26">
        <f t="shared" si="21"/>
        <v>0</v>
      </c>
      <c r="T84" s="26">
        <f t="shared" si="22"/>
        <v>0</v>
      </c>
      <c r="U84" s="26">
        <f t="shared" si="23"/>
        <v>0</v>
      </c>
      <c r="V84" s="26">
        <f t="shared" si="24"/>
        <v>0</v>
      </c>
      <c r="W84" s="62">
        <f t="shared" si="25"/>
        <v>0</v>
      </c>
      <c r="X84" s="70"/>
    </row>
    <row r="85" spans="1:24" ht="12.75" customHeight="1">
      <c r="A85" s="39" t="s">
        <v>289</v>
      </c>
      <c r="B85" s="40" t="s">
        <v>290</v>
      </c>
      <c r="C85" s="40" t="s">
        <v>194</v>
      </c>
      <c r="D85" s="40" t="s">
        <v>194</v>
      </c>
      <c r="E85" s="41" t="s">
        <v>291</v>
      </c>
      <c r="F85" s="247">
        <f t="shared" si="26"/>
        <v>0</v>
      </c>
      <c r="G85" s="270">
        <v>0</v>
      </c>
      <c r="H85" s="269"/>
      <c r="I85" s="269"/>
      <c r="J85" s="269"/>
      <c r="K85" s="269"/>
      <c r="L85" s="26">
        <f t="shared" si="14"/>
        <v>0</v>
      </c>
      <c r="M85" s="26">
        <f t="shared" si="15"/>
        <v>0</v>
      </c>
      <c r="N85" s="26">
        <f t="shared" si="16"/>
        <v>0</v>
      </c>
      <c r="O85" s="26">
        <f t="shared" si="17"/>
        <v>0</v>
      </c>
      <c r="P85" s="26">
        <f t="shared" si="18"/>
        <v>0</v>
      </c>
      <c r="Q85" s="26">
        <f t="shared" si="19"/>
        <v>0</v>
      </c>
      <c r="R85" s="26">
        <f t="shared" si="20"/>
        <v>0</v>
      </c>
      <c r="S85" s="26">
        <f t="shared" si="21"/>
        <v>0</v>
      </c>
      <c r="T85" s="26">
        <f t="shared" si="22"/>
        <v>0</v>
      </c>
      <c r="U85" s="26">
        <f t="shared" si="23"/>
        <v>0</v>
      </c>
      <c r="V85" s="26">
        <f t="shared" si="24"/>
        <v>0</v>
      </c>
      <c r="W85" s="62">
        <f t="shared" si="25"/>
        <v>0</v>
      </c>
      <c r="X85" s="70"/>
    </row>
    <row r="86" spans="1:24" ht="12.75" customHeight="1">
      <c r="A86" s="39"/>
      <c r="B86" s="40"/>
      <c r="C86" s="40"/>
      <c r="D86" s="40"/>
      <c r="E86" s="21" t="s">
        <v>5</v>
      </c>
      <c r="F86" s="247">
        <f t="shared" si="26"/>
        <v>0</v>
      </c>
      <c r="G86" s="21"/>
      <c r="H86" s="240"/>
      <c r="I86" s="240"/>
      <c r="J86" s="240"/>
      <c r="K86" s="240"/>
      <c r="L86" s="26">
        <f t="shared" si="14"/>
        <v>0</v>
      </c>
      <c r="M86" s="26">
        <f t="shared" si="15"/>
        <v>0</v>
      </c>
      <c r="N86" s="26">
        <f t="shared" si="16"/>
        <v>0</v>
      </c>
      <c r="O86" s="26">
        <f t="shared" si="17"/>
        <v>0</v>
      </c>
      <c r="P86" s="26">
        <f t="shared" si="18"/>
        <v>0</v>
      </c>
      <c r="Q86" s="26">
        <f t="shared" si="19"/>
        <v>0</v>
      </c>
      <c r="R86" s="26">
        <f t="shared" si="20"/>
        <v>0</v>
      </c>
      <c r="S86" s="26">
        <f t="shared" si="21"/>
        <v>0</v>
      </c>
      <c r="T86" s="26">
        <f t="shared" si="22"/>
        <v>0</v>
      </c>
      <c r="U86" s="26">
        <f t="shared" si="23"/>
        <v>0</v>
      </c>
      <c r="V86" s="26">
        <f t="shared" si="24"/>
        <v>0</v>
      </c>
      <c r="W86" s="62">
        <f t="shared" si="25"/>
        <v>0</v>
      </c>
      <c r="X86" s="70"/>
    </row>
    <row r="87" spans="1:256" s="6" customFormat="1" ht="28.5" customHeight="1">
      <c r="A87" s="15" t="s">
        <v>292</v>
      </c>
      <c r="B87" s="12" t="s">
        <v>290</v>
      </c>
      <c r="C87" s="12" t="s">
        <v>197</v>
      </c>
      <c r="D87" s="12" t="s">
        <v>194</v>
      </c>
      <c r="E87" s="42" t="s">
        <v>293</v>
      </c>
      <c r="F87" s="247">
        <f t="shared" si="26"/>
        <v>0</v>
      </c>
      <c r="G87" s="271"/>
      <c r="H87" s="272"/>
      <c r="I87" s="272"/>
      <c r="J87" s="272"/>
      <c r="K87" s="272"/>
      <c r="L87" s="26">
        <f t="shared" si="14"/>
        <v>0</v>
      </c>
      <c r="M87" s="26">
        <f t="shared" si="15"/>
        <v>0</v>
      </c>
      <c r="N87" s="26">
        <f t="shared" si="16"/>
        <v>0</v>
      </c>
      <c r="O87" s="26">
        <f t="shared" si="17"/>
        <v>0</v>
      </c>
      <c r="P87" s="26">
        <f t="shared" si="18"/>
        <v>0</v>
      </c>
      <c r="Q87" s="26">
        <f t="shared" si="19"/>
        <v>0</v>
      </c>
      <c r="R87" s="26">
        <f t="shared" si="20"/>
        <v>0</v>
      </c>
      <c r="S87" s="26">
        <f t="shared" si="21"/>
        <v>0</v>
      </c>
      <c r="T87" s="26">
        <f t="shared" si="22"/>
        <v>0</v>
      </c>
      <c r="U87" s="26">
        <f t="shared" si="23"/>
        <v>0</v>
      </c>
      <c r="V87" s="26">
        <f t="shared" si="24"/>
        <v>0</v>
      </c>
      <c r="W87" s="62">
        <f t="shared" si="25"/>
        <v>0</v>
      </c>
      <c r="X87" s="70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4" ht="12.75" customHeight="1">
      <c r="A88" s="39"/>
      <c r="B88" s="40"/>
      <c r="C88" s="40"/>
      <c r="D88" s="40"/>
      <c r="E88" s="21" t="s">
        <v>199</v>
      </c>
      <c r="F88" s="247">
        <f t="shared" si="26"/>
        <v>0</v>
      </c>
      <c r="G88" s="21"/>
      <c r="H88" s="240"/>
      <c r="I88" s="240"/>
      <c r="J88" s="240"/>
      <c r="K88" s="240"/>
      <c r="L88" s="26">
        <f t="shared" si="14"/>
        <v>0</v>
      </c>
      <c r="M88" s="26">
        <f t="shared" si="15"/>
        <v>0</v>
      </c>
      <c r="N88" s="26">
        <f t="shared" si="16"/>
        <v>0</v>
      </c>
      <c r="O88" s="26">
        <f t="shared" si="17"/>
        <v>0</v>
      </c>
      <c r="P88" s="26">
        <f t="shared" si="18"/>
        <v>0</v>
      </c>
      <c r="Q88" s="26">
        <f t="shared" si="19"/>
        <v>0</v>
      </c>
      <c r="R88" s="26">
        <f t="shared" si="20"/>
        <v>0</v>
      </c>
      <c r="S88" s="26">
        <f t="shared" si="21"/>
        <v>0</v>
      </c>
      <c r="T88" s="26">
        <f t="shared" si="22"/>
        <v>0</v>
      </c>
      <c r="U88" s="26">
        <f t="shared" si="23"/>
        <v>0</v>
      </c>
      <c r="V88" s="26">
        <f t="shared" si="24"/>
        <v>0</v>
      </c>
      <c r="W88" s="62">
        <f t="shared" si="25"/>
        <v>0</v>
      </c>
      <c r="X88" s="70"/>
    </row>
    <row r="89" spans="1:24" ht="12.75" customHeight="1">
      <c r="A89" s="39" t="s">
        <v>294</v>
      </c>
      <c r="B89" s="40" t="s">
        <v>290</v>
      </c>
      <c r="C89" s="40" t="s">
        <v>197</v>
      </c>
      <c r="D89" s="40" t="s">
        <v>197</v>
      </c>
      <c r="E89" s="21" t="s">
        <v>295</v>
      </c>
      <c r="F89" s="247">
        <f t="shared" si="26"/>
        <v>20540</v>
      </c>
      <c r="G89" s="21">
        <v>0</v>
      </c>
      <c r="H89" s="240">
        <v>20540</v>
      </c>
      <c r="I89" s="240"/>
      <c r="J89" s="240"/>
      <c r="K89" s="240"/>
      <c r="L89" s="26">
        <f t="shared" si="14"/>
        <v>0</v>
      </c>
      <c r="M89" s="26">
        <f t="shared" si="15"/>
        <v>0</v>
      </c>
      <c r="N89" s="26">
        <f t="shared" si="16"/>
        <v>0</v>
      </c>
      <c r="O89" s="26">
        <f t="shared" si="17"/>
        <v>0</v>
      </c>
      <c r="P89" s="26">
        <f t="shared" si="18"/>
        <v>0</v>
      </c>
      <c r="Q89" s="26">
        <f t="shared" si="19"/>
        <v>0</v>
      </c>
      <c r="R89" s="26">
        <f t="shared" si="20"/>
        <v>0</v>
      </c>
      <c r="S89" s="26">
        <f t="shared" si="21"/>
        <v>0</v>
      </c>
      <c r="T89" s="26">
        <f t="shared" si="22"/>
        <v>0</v>
      </c>
      <c r="U89" s="26">
        <f t="shared" si="23"/>
        <v>0</v>
      </c>
      <c r="V89" s="26">
        <f t="shared" si="24"/>
        <v>0</v>
      </c>
      <c r="W89" s="62">
        <f t="shared" si="25"/>
        <v>0</v>
      </c>
      <c r="X89" s="70"/>
    </row>
    <row r="90" spans="1:256" s="6" customFormat="1" ht="28.5" customHeight="1">
      <c r="A90" s="15" t="s">
        <v>296</v>
      </c>
      <c r="B90" s="12" t="s">
        <v>290</v>
      </c>
      <c r="C90" s="12" t="s">
        <v>214</v>
      </c>
      <c r="D90" s="12" t="s">
        <v>194</v>
      </c>
      <c r="E90" s="42" t="s">
        <v>297</v>
      </c>
      <c r="F90" s="247">
        <f t="shared" si="26"/>
        <v>0</v>
      </c>
      <c r="G90" s="271"/>
      <c r="H90" s="272"/>
      <c r="I90" s="272"/>
      <c r="J90" s="272"/>
      <c r="K90" s="272"/>
      <c r="L90" s="26">
        <f t="shared" si="14"/>
        <v>0</v>
      </c>
      <c r="M90" s="26">
        <f t="shared" si="15"/>
        <v>0</v>
      </c>
      <c r="N90" s="26">
        <f t="shared" si="16"/>
        <v>0</v>
      </c>
      <c r="O90" s="26">
        <f t="shared" si="17"/>
        <v>0</v>
      </c>
      <c r="P90" s="26">
        <f t="shared" si="18"/>
        <v>0</v>
      </c>
      <c r="Q90" s="26">
        <f t="shared" si="19"/>
        <v>0</v>
      </c>
      <c r="R90" s="26">
        <f t="shared" si="20"/>
        <v>0</v>
      </c>
      <c r="S90" s="26">
        <f t="shared" si="21"/>
        <v>0</v>
      </c>
      <c r="T90" s="26">
        <f t="shared" si="22"/>
        <v>0</v>
      </c>
      <c r="U90" s="26">
        <f t="shared" si="23"/>
        <v>0</v>
      </c>
      <c r="V90" s="26">
        <f t="shared" si="24"/>
        <v>0</v>
      </c>
      <c r="W90" s="62">
        <f t="shared" si="25"/>
        <v>0</v>
      </c>
      <c r="X90" s="70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4" ht="12.75" customHeight="1">
      <c r="A91" s="39"/>
      <c r="B91" s="40"/>
      <c r="C91" s="40"/>
      <c r="D91" s="40"/>
      <c r="E91" s="21" t="s">
        <v>199</v>
      </c>
      <c r="F91" s="247">
        <f t="shared" si="26"/>
        <v>0</v>
      </c>
      <c r="G91" s="21"/>
      <c r="H91" s="240"/>
      <c r="I91" s="240"/>
      <c r="J91" s="240"/>
      <c r="K91" s="240"/>
      <c r="L91" s="26">
        <f t="shared" si="14"/>
        <v>0</v>
      </c>
      <c r="M91" s="26">
        <f t="shared" si="15"/>
        <v>0</v>
      </c>
      <c r="N91" s="26">
        <f t="shared" si="16"/>
        <v>0</v>
      </c>
      <c r="O91" s="26">
        <f t="shared" si="17"/>
        <v>0</v>
      </c>
      <c r="P91" s="26">
        <f t="shared" si="18"/>
        <v>0</v>
      </c>
      <c r="Q91" s="26">
        <f t="shared" si="19"/>
        <v>0</v>
      </c>
      <c r="R91" s="26">
        <f t="shared" si="20"/>
        <v>0</v>
      </c>
      <c r="S91" s="26">
        <f t="shared" si="21"/>
        <v>0</v>
      </c>
      <c r="T91" s="26">
        <f t="shared" si="22"/>
        <v>0</v>
      </c>
      <c r="U91" s="26">
        <f t="shared" si="23"/>
        <v>0</v>
      </c>
      <c r="V91" s="26">
        <f t="shared" si="24"/>
        <v>0</v>
      </c>
      <c r="W91" s="62">
        <f t="shared" si="25"/>
        <v>0</v>
      </c>
      <c r="X91" s="70"/>
    </row>
    <row r="92" spans="1:24" ht="12.75" customHeight="1">
      <c r="A92" s="39" t="s">
        <v>298</v>
      </c>
      <c r="B92" s="40" t="s">
        <v>290</v>
      </c>
      <c r="C92" s="40" t="s">
        <v>214</v>
      </c>
      <c r="D92" s="40" t="s">
        <v>197</v>
      </c>
      <c r="E92" s="21" t="s">
        <v>299</v>
      </c>
      <c r="F92" s="247">
        <f t="shared" si="26"/>
        <v>0</v>
      </c>
      <c r="G92" s="21"/>
      <c r="H92" s="240"/>
      <c r="I92" s="240"/>
      <c r="J92" s="240"/>
      <c r="K92" s="240"/>
      <c r="L92" s="26">
        <f t="shared" si="14"/>
        <v>0</v>
      </c>
      <c r="M92" s="26">
        <f t="shared" si="15"/>
        <v>0</v>
      </c>
      <c r="N92" s="26">
        <f t="shared" si="16"/>
        <v>0</v>
      </c>
      <c r="O92" s="26">
        <f t="shared" si="17"/>
        <v>0</v>
      </c>
      <c r="P92" s="26">
        <f t="shared" si="18"/>
        <v>0</v>
      </c>
      <c r="Q92" s="26">
        <f t="shared" si="19"/>
        <v>0</v>
      </c>
      <c r="R92" s="26">
        <f t="shared" si="20"/>
        <v>0</v>
      </c>
      <c r="S92" s="26">
        <f t="shared" si="21"/>
        <v>0</v>
      </c>
      <c r="T92" s="26">
        <f t="shared" si="22"/>
        <v>0</v>
      </c>
      <c r="U92" s="26">
        <f t="shared" si="23"/>
        <v>0</v>
      </c>
      <c r="V92" s="26">
        <f t="shared" si="24"/>
        <v>0</v>
      </c>
      <c r="W92" s="62">
        <f t="shared" si="25"/>
        <v>0</v>
      </c>
      <c r="X92" s="70"/>
    </row>
    <row r="93" spans="1:24" ht="12.75" customHeight="1">
      <c r="A93" s="39" t="s">
        <v>300</v>
      </c>
      <c r="B93" s="40" t="s">
        <v>301</v>
      </c>
      <c r="C93" s="40" t="s">
        <v>194</v>
      </c>
      <c r="D93" s="40" t="s">
        <v>194</v>
      </c>
      <c r="E93" s="41" t="s">
        <v>302</v>
      </c>
      <c r="F93" s="247">
        <f t="shared" si="26"/>
        <v>208947.19999999998</v>
      </c>
      <c r="G93" s="270">
        <v>197456.4</v>
      </c>
      <c r="H93" s="269">
        <v>11490.8</v>
      </c>
      <c r="I93" s="269">
        <f>J93+K93</f>
        <v>398274</v>
      </c>
      <c r="J93" s="269">
        <v>340524</v>
      </c>
      <c r="K93" s="269">
        <v>57750</v>
      </c>
      <c r="L93" s="26">
        <f t="shared" si="14"/>
        <v>444921.876</v>
      </c>
      <c r="M93" s="26">
        <f t="shared" si="15"/>
        <v>374235.876</v>
      </c>
      <c r="N93" s="26">
        <f t="shared" si="16"/>
        <v>70686</v>
      </c>
      <c r="O93" s="26">
        <f t="shared" si="17"/>
        <v>46647.87599999999</v>
      </c>
      <c r="P93" s="26">
        <f t="shared" si="18"/>
        <v>33711.87599999999</v>
      </c>
      <c r="Q93" s="26">
        <f t="shared" si="19"/>
        <v>12936</v>
      </c>
      <c r="R93" s="26">
        <f t="shared" si="20"/>
        <v>471617.18856</v>
      </c>
      <c r="S93" s="26">
        <f t="shared" si="21"/>
        <v>396690.02856</v>
      </c>
      <c r="T93" s="26">
        <f t="shared" si="22"/>
        <v>74927.16</v>
      </c>
      <c r="U93" s="26">
        <f t="shared" si="23"/>
        <v>495198.047988</v>
      </c>
      <c r="V93" s="26">
        <f t="shared" si="24"/>
        <v>416524.529988</v>
      </c>
      <c r="W93" s="62">
        <f t="shared" si="25"/>
        <v>78673.51800000001</v>
      </c>
      <c r="X93" s="70"/>
    </row>
    <row r="94" spans="1:24" ht="12.75" customHeight="1">
      <c r="A94" s="39"/>
      <c r="B94" s="40"/>
      <c r="C94" s="40"/>
      <c r="D94" s="40"/>
      <c r="E94" s="21" t="s">
        <v>5</v>
      </c>
      <c r="F94" s="247">
        <f t="shared" si="26"/>
        <v>0</v>
      </c>
      <c r="G94" s="21"/>
      <c r="H94" s="240"/>
      <c r="I94" s="269"/>
      <c r="J94" s="240"/>
      <c r="K94" s="240"/>
      <c r="L94" s="26">
        <f t="shared" si="14"/>
        <v>0</v>
      </c>
      <c r="M94" s="26">
        <f t="shared" si="15"/>
        <v>0</v>
      </c>
      <c r="N94" s="26">
        <f t="shared" si="16"/>
        <v>0</v>
      </c>
      <c r="O94" s="26">
        <f t="shared" si="17"/>
        <v>0</v>
      </c>
      <c r="P94" s="26">
        <f t="shared" si="18"/>
        <v>0</v>
      </c>
      <c r="Q94" s="26">
        <f t="shared" si="19"/>
        <v>0</v>
      </c>
      <c r="R94" s="26">
        <f t="shared" si="20"/>
        <v>0</v>
      </c>
      <c r="S94" s="26">
        <f t="shared" si="21"/>
        <v>0</v>
      </c>
      <c r="T94" s="26">
        <f t="shared" si="22"/>
        <v>0</v>
      </c>
      <c r="U94" s="26">
        <f t="shared" si="23"/>
        <v>0</v>
      </c>
      <c r="V94" s="26">
        <f t="shared" si="24"/>
        <v>0</v>
      </c>
      <c r="W94" s="62">
        <f t="shared" si="25"/>
        <v>0</v>
      </c>
      <c r="X94" s="70"/>
    </row>
    <row r="95" spans="1:256" s="6" customFormat="1" ht="28.5" customHeight="1">
      <c r="A95" s="15" t="s">
        <v>303</v>
      </c>
      <c r="B95" s="12" t="s">
        <v>301</v>
      </c>
      <c r="C95" s="12" t="s">
        <v>197</v>
      </c>
      <c r="D95" s="12" t="s">
        <v>194</v>
      </c>
      <c r="E95" s="42" t="s">
        <v>304</v>
      </c>
      <c r="F95" s="247">
        <f t="shared" si="26"/>
        <v>0</v>
      </c>
      <c r="G95" s="271"/>
      <c r="H95" s="272"/>
      <c r="I95" s="269">
        <f>J95+K95</f>
        <v>14200</v>
      </c>
      <c r="J95" s="272">
        <v>14200</v>
      </c>
      <c r="K95" s="272"/>
      <c r="L95" s="26">
        <f t="shared" si="14"/>
        <v>15605.8</v>
      </c>
      <c r="M95" s="26">
        <f t="shared" si="15"/>
        <v>15605.8</v>
      </c>
      <c r="N95" s="26">
        <f t="shared" si="16"/>
        <v>0</v>
      </c>
      <c r="O95" s="26">
        <f t="shared" si="17"/>
        <v>1405.7999999999993</v>
      </c>
      <c r="P95" s="26">
        <f t="shared" si="18"/>
        <v>1405.7999999999993</v>
      </c>
      <c r="Q95" s="26">
        <f t="shared" si="19"/>
        <v>0</v>
      </c>
      <c r="R95" s="26">
        <f t="shared" si="20"/>
        <v>16542.148</v>
      </c>
      <c r="S95" s="26">
        <f t="shared" si="21"/>
        <v>16542.148</v>
      </c>
      <c r="T95" s="26">
        <f t="shared" si="22"/>
        <v>0</v>
      </c>
      <c r="U95" s="26">
        <f t="shared" si="23"/>
        <v>17369.255400000002</v>
      </c>
      <c r="V95" s="26">
        <f t="shared" si="24"/>
        <v>17369.255400000002</v>
      </c>
      <c r="W95" s="62">
        <f t="shared" si="25"/>
        <v>0</v>
      </c>
      <c r="X95" s="70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4" ht="12.75" customHeight="1">
      <c r="A96" s="39"/>
      <c r="B96" s="40"/>
      <c r="C96" s="40"/>
      <c r="D96" s="40"/>
      <c r="E96" s="21" t="s">
        <v>199</v>
      </c>
      <c r="F96" s="247">
        <f t="shared" si="26"/>
        <v>0</v>
      </c>
      <c r="G96" s="21"/>
      <c r="H96" s="240"/>
      <c r="I96" s="240"/>
      <c r="J96" s="240"/>
      <c r="K96" s="240"/>
      <c r="L96" s="26">
        <f t="shared" si="14"/>
        <v>0</v>
      </c>
      <c r="M96" s="26">
        <f t="shared" si="15"/>
        <v>0</v>
      </c>
      <c r="N96" s="26">
        <f t="shared" si="16"/>
        <v>0</v>
      </c>
      <c r="O96" s="26">
        <f t="shared" si="17"/>
        <v>0</v>
      </c>
      <c r="P96" s="26">
        <f t="shared" si="18"/>
        <v>0</v>
      </c>
      <c r="Q96" s="26">
        <f t="shared" si="19"/>
        <v>0</v>
      </c>
      <c r="R96" s="26">
        <f t="shared" si="20"/>
        <v>0</v>
      </c>
      <c r="S96" s="26">
        <f t="shared" si="21"/>
        <v>0</v>
      </c>
      <c r="T96" s="26">
        <f t="shared" si="22"/>
        <v>0</v>
      </c>
      <c r="U96" s="26">
        <f t="shared" si="23"/>
        <v>0</v>
      </c>
      <c r="V96" s="26">
        <f t="shared" si="24"/>
        <v>0</v>
      </c>
      <c r="W96" s="62">
        <f t="shared" si="25"/>
        <v>0</v>
      </c>
      <c r="X96" s="70"/>
    </row>
    <row r="97" spans="1:24" ht="12.75" customHeight="1">
      <c r="A97" s="39" t="s">
        <v>305</v>
      </c>
      <c r="B97" s="40" t="s">
        <v>301</v>
      </c>
      <c r="C97" s="40" t="s">
        <v>197</v>
      </c>
      <c r="D97" s="40" t="s">
        <v>197</v>
      </c>
      <c r="E97" s="21" t="s">
        <v>304</v>
      </c>
      <c r="F97" s="247">
        <f t="shared" si="26"/>
        <v>0</v>
      </c>
      <c r="G97" s="21"/>
      <c r="H97" s="240"/>
      <c r="I97" s="269">
        <f aca="true" t="shared" si="27" ref="I97:I120">J97+K97</f>
        <v>14200</v>
      </c>
      <c r="J97" s="272">
        <v>14200</v>
      </c>
      <c r="K97" s="240"/>
      <c r="L97" s="26">
        <f t="shared" si="14"/>
        <v>15605.8</v>
      </c>
      <c r="M97" s="26">
        <f t="shared" si="15"/>
        <v>15605.8</v>
      </c>
      <c r="N97" s="26">
        <f t="shared" si="16"/>
        <v>0</v>
      </c>
      <c r="O97" s="26">
        <f t="shared" si="17"/>
        <v>1405.7999999999993</v>
      </c>
      <c r="P97" s="26">
        <f t="shared" si="18"/>
        <v>1405.7999999999993</v>
      </c>
      <c r="Q97" s="26">
        <f t="shared" si="19"/>
        <v>0</v>
      </c>
      <c r="R97" s="26">
        <f t="shared" si="20"/>
        <v>16542.148</v>
      </c>
      <c r="S97" s="26">
        <f t="shared" si="21"/>
        <v>16542.148</v>
      </c>
      <c r="T97" s="26">
        <f t="shared" si="22"/>
        <v>0</v>
      </c>
      <c r="U97" s="26">
        <f t="shared" si="23"/>
        <v>17369.255400000002</v>
      </c>
      <c r="V97" s="26">
        <f t="shared" si="24"/>
        <v>17369.255400000002</v>
      </c>
      <c r="W97" s="62">
        <f t="shared" si="25"/>
        <v>0</v>
      </c>
      <c r="X97" s="70"/>
    </row>
    <row r="98" spans="1:256" s="6" customFormat="1" ht="28.5" customHeight="1">
      <c r="A98" s="15" t="s">
        <v>306</v>
      </c>
      <c r="B98" s="12" t="s">
        <v>301</v>
      </c>
      <c r="C98" s="12" t="s">
        <v>221</v>
      </c>
      <c r="D98" s="12" t="s">
        <v>194</v>
      </c>
      <c r="E98" s="42" t="s">
        <v>307</v>
      </c>
      <c r="F98" s="247">
        <f t="shared" si="26"/>
        <v>207291.145</v>
      </c>
      <c r="G98" s="271">
        <v>195800.345</v>
      </c>
      <c r="H98" s="272">
        <v>11490.8</v>
      </c>
      <c r="I98" s="269">
        <f t="shared" si="27"/>
        <v>384074</v>
      </c>
      <c r="J98" s="272">
        <v>326324</v>
      </c>
      <c r="K98" s="272">
        <v>57750</v>
      </c>
      <c r="L98" s="26">
        <f t="shared" si="14"/>
        <v>429316.076</v>
      </c>
      <c r="M98" s="26">
        <f t="shared" si="15"/>
        <v>358630.076</v>
      </c>
      <c r="N98" s="26">
        <f t="shared" si="16"/>
        <v>70686</v>
      </c>
      <c r="O98" s="26">
        <f t="shared" si="17"/>
        <v>45242.076</v>
      </c>
      <c r="P98" s="26">
        <f t="shared" si="18"/>
        <v>32306.076</v>
      </c>
      <c r="Q98" s="26">
        <f t="shared" si="19"/>
        <v>12936</v>
      </c>
      <c r="R98" s="26">
        <f t="shared" si="20"/>
        <v>455075.04056</v>
      </c>
      <c r="S98" s="26">
        <f t="shared" si="21"/>
        <v>380147.88056</v>
      </c>
      <c r="T98" s="26">
        <f t="shared" si="22"/>
        <v>74927.16</v>
      </c>
      <c r="U98" s="26">
        <f t="shared" si="23"/>
        <v>477828.792588</v>
      </c>
      <c r="V98" s="26">
        <f t="shared" si="24"/>
        <v>399155.27458800003</v>
      </c>
      <c r="W98" s="62">
        <f t="shared" si="25"/>
        <v>78673.51800000001</v>
      </c>
      <c r="X98" s="70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4" ht="12.75" customHeight="1">
      <c r="A99" s="39"/>
      <c r="B99" s="40"/>
      <c r="C99" s="40"/>
      <c r="D99" s="40"/>
      <c r="E99" s="21" t="s">
        <v>199</v>
      </c>
      <c r="F99" s="247">
        <f t="shared" si="26"/>
        <v>0</v>
      </c>
      <c r="G99" s="21"/>
      <c r="H99" s="240"/>
      <c r="I99" s="269"/>
      <c r="J99" s="240"/>
      <c r="K99" s="240"/>
      <c r="L99" s="26">
        <f t="shared" si="14"/>
        <v>0</v>
      </c>
      <c r="M99" s="26">
        <f t="shared" si="15"/>
        <v>0</v>
      </c>
      <c r="N99" s="26">
        <f t="shared" si="16"/>
        <v>0</v>
      </c>
      <c r="O99" s="26">
        <f t="shared" si="17"/>
        <v>0</v>
      </c>
      <c r="P99" s="26">
        <f t="shared" si="18"/>
        <v>0</v>
      </c>
      <c r="Q99" s="26">
        <f t="shared" si="19"/>
        <v>0</v>
      </c>
      <c r="R99" s="26">
        <f t="shared" si="20"/>
        <v>0</v>
      </c>
      <c r="S99" s="26">
        <f t="shared" si="21"/>
        <v>0</v>
      </c>
      <c r="T99" s="26">
        <f t="shared" si="22"/>
        <v>0</v>
      </c>
      <c r="U99" s="26">
        <f t="shared" si="23"/>
        <v>0</v>
      </c>
      <c r="V99" s="26">
        <f t="shared" si="24"/>
        <v>0</v>
      </c>
      <c r="W99" s="62">
        <f t="shared" si="25"/>
        <v>0</v>
      </c>
      <c r="X99" s="70"/>
    </row>
    <row r="100" spans="1:24" ht="12.75" customHeight="1">
      <c r="A100" s="39" t="s">
        <v>308</v>
      </c>
      <c r="B100" s="40" t="s">
        <v>301</v>
      </c>
      <c r="C100" s="40" t="s">
        <v>221</v>
      </c>
      <c r="D100" s="40" t="s">
        <v>197</v>
      </c>
      <c r="E100" s="21" t="s">
        <v>309</v>
      </c>
      <c r="F100" s="247">
        <f t="shared" si="26"/>
        <v>16864.9</v>
      </c>
      <c r="G100" s="21">
        <v>16864.9</v>
      </c>
      <c r="H100" s="240"/>
      <c r="I100" s="269">
        <f t="shared" si="27"/>
        <v>19370</v>
      </c>
      <c r="J100" s="240">
        <v>18870</v>
      </c>
      <c r="K100" s="240">
        <v>500</v>
      </c>
      <c r="L100" s="26">
        <f t="shared" si="14"/>
        <v>21350.13</v>
      </c>
      <c r="M100" s="26">
        <f t="shared" si="15"/>
        <v>20738.13</v>
      </c>
      <c r="N100" s="26">
        <f t="shared" si="16"/>
        <v>612</v>
      </c>
      <c r="O100" s="26">
        <f t="shared" si="17"/>
        <v>1980.130000000001</v>
      </c>
      <c r="P100" s="26">
        <f t="shared" si="18"/>
        <v>1868.130000000001</v>
      </c>
      <c r="Q100" s="26">
        <f t="shared" si="19"/>
        <v>112</v>
      </c>
      <c r="R100" s="26">
        <f t="shared" si="20"/>
        <v>22631.1378</v>
      </c>
      <c r="S100" s="26">
        <f t="shared" si="21"/>
        <v>21982.417800000003</v>
      </c>
      <c r="T100" s="26">
        <f t="shared" si="22"/>
        <v>648.72</v>
      </c>
      <c r="U100" s="26">
        <f t="shared" si="23"/>
        <v>23762.69469</v>
      </c>
      <c r="V100" s="26">
        <f t="shared" si="24"/>
        <v>23081.53869</v>
      </c>
      <c r="W100" s="62">
        <f t="shared" si="25"/>
        <v>681.1560000000001</v>
      </c>
      <c r="X100" s="70"/>
    </row>
    <row r="101" spans="1:24" ht="12.75" customHeight="1">
      <c r="A101" s="39" t="s">
        <v>310</v>
      </c>
      <c r="B101" s="40" t="s">
        <v>301</v>
      </c>
      <c r="C101" s="40" t="s">
        <v>221</v>
      </c>
      <c r="D101" s="40" t="s">
        <v>221</v>
      </c>
      <c r="E101" s="21" t="s">
        <v>311</v>
      </c>
      <c r="F101" s="247">
        <f t="shared" si="26"/>
        <v>0</v>
      </c>
      <c r="G101" s="21"/>
      <c r="H101" s="240"/>
      <c r="I101" s="269"/>
      <c r="J101" s="240"/>
      <c r="K101" s="240"/>
      <c r="L101" s="26">
        <f t="shared" si="14"/>
        <v>0</v>
      </c>
      <c r="M101" s="26">
        <f t="shared" si="15"/>
        <v>0</v>
      </c>
      <c r="N101" s="26">
        <f t="shared" si="16"/>
        <v>0</v>
      </c>
      <c r="O101" s="26">
        <f t="shared" si="17"/>
        <v>0</v>
      </c>
      <c r="P101" s="26">
        <f t="shared" si="18"/>
        <v>0</v>
      </c>
      <c r="Q101" s="26">
        <f t="shared" si="19"/>
        <v>0</v>
      </c>
      <c r="R101" s="26">
        <f t="shared" si="20"/>
        <v>0</v>
      </c>
      <c r="S101" s="26">
        <f t="shared" si="21"/>
        <v>0</v>
      </c>
      <c r="T101" s="26">
        <f t="shared" si="22"/>
        <v>0</v>
      </c>
      <c r="U101" s="26">
        <f t="shared" si="23"/>
        <v>0</v>
      </c>
      <c r="V101" s="26">
        <f t="shared" si="24"/>
        <v>0</v>
      </c>
      <c r="W101" s="62">
        <f t="shared" si="25"/>
        <v>0</v>
      </c>
      <c r="X101" s="70"/>
    </row>
    <row r="102" spans="1:24" ht="12.75" customHeight="1">
      <c r="A102" s="39" t="s">
        <v>312</v>
      </c>
      <c r="B102" s="40" t="s">
        <v>301</v>
      </c>
      <c r="C102" s="40" t="s">
        <v>221</v>
      </c>
      <c r="D102" s="40" t="s">
        <v>203</v>
      </c>
      <c r="E102" s="21" t="s">
        <v>313</v>
      </c>
      <c r="F102" s="247">
        <f t="shared" si="26"/>
        <v>167516.09999999998</v>
      </c>
      <c r="G102" s="21">
        <v>156025.3</v>
      </c>
      <c r="H102" s="240">
        <v>11490.8</v>
      </c>
      <c r="I102" s="269">
        <f t="shared" si="27"/>
        <v>310404</v>
      </c>
      <c r="J102" s="240">
        <v>253154</v>
      </c>
      <c r="K102" s="240">
        <v>57250</v>
      </c>
      <c r="L102" s="26">
        <f t="shared" si="14"/>
        <v>348290.246</v>
      </c>
      <c r="M102" s="26">
        <f t="shared" si="15"/>
        <v>278216.246</v>
      </c>
      <c r="N102" s="26">
        <f t="shared" si="16"/>
        <v>70074</v>
      </c>
      <c r="O102" s="26">
        <f t="shared" si="17"/>
        <v>37886.245999999985</v>
      </c>
      <c r="P102" s="26">
        <f t="shared" si="18"/>
        <v>25062.245999999985</v>
      </c>
      <c r="Q102" s="26">
        <f t="shared" si="19"/>
        <v>12824</v>
      </c>
      <c r="R102" s="26">
        <f t="shared" si="20"/>
        <v>369187.66076</v>
      </c>
      <c r="S102" s="26">
        <f t="shared" si="21"/>
        <v>294909.22076</v>
      </c>
      <c r="T102" s="26">
        <f t="shared" si="22"/>
        <v>74278.44</v>
      </c>
      <c r="U102" s="26">
        <f t="shared" si="23"/>
        <v>387647.04379799997</v>
      </c>
      <c r="V102" s="26">
        <f t="shared" si="24"/>
        <v>309654.681798</v>
      </c>
      <c r="W102" s="62">
        <f t="shared" si="25"/>
        <v>77992.36200000001</v>
      </c>
      <c r="X102" s="70"/>
    </row>
    <row r="103" spans="1:24" ht="12.75" customHeight="1">
      <c r="A103" s="39" t="s">
        <v>314</v>
      </c>
      <c r="B103" s="40" t="s">
        <v>301</v>
      </c>
      <c r="C103" s="40" t="s">
        <v>221</v>
      </c>
      <c r="D103" s="40" t="s">
        <v>237</v>
      </c>
      <c r="E103" s="21" t="s">
        <v>315</v>
      </c>
      <c r="F103" s="247">
        <f t="shared" si="26"/>
        <v>21840.2</v>
      </c>
      <c r="G103" s="21">
        <v>21840.2</v>
      </c>
      <c r="H103" s="240"/>
      <c r="I103" s="269">
        <f t="shared" si="27"/>
        <v>49600</v>
      </c>
      <c r="J103" s="240">
        <v>49600</v>
      </c>
      <c r="K103" s="240"/>
      <c r="L103" s="26">
        <f t="shared" si="14"/>
        <v>54510.4</v>
      </c>
      <c r="M103" s="26">
        <f t="shared" si="15"/>
        <v>54510.4</v>
      </c>
      <c r="N103" s="26">
        <f t="shared" si="16"/>
        <v>0</v>
      </c>
      <c r="O103" s="26">
        <f t="shared" si="17"/>
        <v>4910.4000000000015</v>
      </c>
      <c r="P103" s="26">
        <f t="shared" si="18"/>
        <v>4910.4000000000015</v>
      </c>
      <c r="Q103" s="26">
        <f t="shared" si="19"/>
        <v>0</v>
      </c>
      <c r="R103" s="26">
        <f t="shared" si="20"/>
        <v>57781.024000000005</v>
      </c>
      <c r="S103" s="26">
        <f t="shared" si="21"/>
        <v>57781.024000000005</v>
      </c>
      <c r="T103" s="26">
        <f t="shared" si="22"/>
        <v>0</v>
      </c>
      <c r="U103" s="26">
        <f t="shared" si="23"/>
        <v>60670.07520000001</v>
      </c>
      <c r="V103" s="26">
        <f t="shared" si="24"/>
        <v>60670.07520000001</v>
      </c>
      <c r="W103" s="62">
        <f t="shared" si="25"/>
        <v>0</v>
      </c>
      <c r="X103" s="70"/>
    </row>
    <row r="104" spans="1:24" ht="12.75" customHeight="1">
      <c r="A104" s="39" t="s">
        <v>316</v>
      </c>
      <c r="B104" s="40" t="s">
        <v>301</v>
      </c>
      <c r="C104" s="40" t="s">
        <v>221</v>
      </c>
      <c r="D104" s="40" t="s">
        <v>210</v>
      </c>
      <c r="E104" s="21" t="s">
        <v>317</v>
      </c>
      <c r="F104" s="247">
        <f t="shared" si="26"/>
        <v>0</v>
      </c>
      <c r="G104" s="21"/>
      <c r="H104" s="240"/>
      <c r="I104" s="269"/>
      <c r="J104" s="240"/>
      <c r="K104" s="240"/>
      <c r="L104" s="26">
        <f t="shared" si="14"/>
        <v>0</v>
      </c>
      <c r="M104" s="26">
        <f t="shared" si="15"/>
        <v>0</v>
      </c>
      <c r="N104" s="26">
        <f t="shared" si="16"/>
        <v>0</v>
      </c>
      <c r="O104" s="26">
        <f t="shared" si="17"/>
        <v>0</v>
      </c>
      <c r="P104" s="26">
        <f t="shared" si="18"/>
        <v>0</v>
      </c>
      <c r="Q104" s="26">
        <f t="shared" si="19"/>
        <v>0</v>
      </c>
      <c r="R104" s="26">
        <f t="shared" si="20"/>
        <v>0</v>
      </c>
      <c r="S104" s="26">
        <f t="shared" si="21"/>
        <v>0</v>
      </c>
      <c r="T104" s="26">
        <f t="shared" si="22"/>
        <v>0</v>
      </c>
      <c r="U104" s="26">
        <f t="shared" si="23"/>
        <v>0</v>
      </c>
      <c r="V104" s="26">
        <f t="shared" si="24"/>
        <v>0</v>
      </c>
      <c r="W104" s="62">
        <f t="shared" si="25"/>
        <v>0</v>
      </c>
      <c r="X104" s="70"/>
    </row>
    <row r="105" spans="1:24" ht="12.75" customHeight="1">
      <c r="A105" s="39" t="s">
        <v>318</v>
      </c>
      <c r="B105" s="40" t="s">
        <v>301</v>
      </c>
      <c r="C105" s="40" t="s">
        <v>221</v>
      </c>
      <c r="D105" s="40" t="s">
        <v>250</v>
      </c>
      <c r="E105" s="21" t="s">
        <v>319</v>
      </c>
      <c r="F105" s="247">
        <f t="shared" si="26"/>
        <v>1070</v>
      </c>
      <c r="G105" s="21">
        <v>1070</v>
      </c>
      <c r="H105" s="240"/>
      <c r="I105" s="269">
        <f t="shared" si="27"/>
        <v>4700</v>
      </c>
      <c r="J105" s="240">
        <v>4700</v>
      </c>
      <c r="K105" s="240"/>
      <c r="L105" s="26">
        <f t="shared" si="14"/>
        <v>5165.3</v>
      </c>
      <c r="M105" s="26">
        <f t="shared" si="15"/>
        <v>5165.3</v>
      </c>
      <c r="N105" s="26">
        <f t="shared" si="16"/>
        <v>0</v>
      </c>
      <c r="O105" s="26">
        <f t="shared" si="17"/>
        <v>465.3000000000002</v>
      </c>
      <c r="P105" s="26">
        <f t="shared" si="18"/>
        <v>465.3000000000002</v>
      </c>
      <c r="Q105" s="26">
        <f t="shared" si="19"/>
        <v>0</v>
      </c>
      <c r="R105" s="26">
        <f t="shared" si="20"/>
        <v>5475.218</v>
      </c>
      <c r="S105" s="26">
        <f t="shared" si="21"/>
        <v>5475.218</v>
      </c>
      <c r="T105" s="26">
        <f t="shared" si="22"/>
        <v>0</v>
      </c>
      <c r="U105" s="26">
        <f t="shared" si="23"/>
        <v>5748.9789</v>
      </c>
      <c r="V105" s="26">
        <f t="shared" si="24"/>
        <v>5748.9789</v>
      </c>
      <c r="W105" s="62">
        <f t="shared" si="25"/>
        <v>0</v>
      </c>
      <c r="X105" s="70"/>
    </row>
    <row r="106" spans="1:256" s="6" customFormat="1" ht="28.5" customHeight="1">
      <c r="A106" s="15" t="s">
        <v>320</v>
      </c>
      <c r="B106" s="12" t="s">
        <v>301</v>
      </c>
      <c r="C106" s="12" t="s">
        <v>237</v>
      </c>
      <c r="D106" s="12" t="s">
        <v>194</v>
      </c>
      <c r="E106" s="42" t="s">
        <v>321</v>
      </c>
      <c r="F106" s="247">
        <f t="shared" si="26"/>
        <v>0</v>
      </c>
      <c r="G106" s="271"/>
      <c r="H106" s="272"/>
      <c r="I106" s="269"/>
      <c r="J106" s="272"/>
      <c r="K106" s="272"/>
      <c r="L106" s="26">
        <f t="shared" si="14"/>
        <v>0</v>
      </c>
      <c r="M106" s="26">
        <f t="shared" si="15"/>
        <v>0</v>
      </c>
      <c r="N106" s="26">
        <f t="shared" si="16"/>
        <v>0</v>
      </c>
      <c r="O106" s="26">
        <f t="shared" si="17"/>
        <v>0</v>
      </c>
      <c r="P106" s="26">
        <f t="shared" si="18"/>
        <v>0</v>
      </c>
      <c r="Q106" s="26">
        <f t="shared" si="19"/>
        <v>0</v>
      </c>
      <c r="R106" s="26">
        <f t="shared" si="20"/>
        <v>0</v>
      </c>
      <c r="S106" s="26">
        <f t="shared" si="21"/>
        <v>0</v>
      </c>
      <c r="T106" s="26">
        <f t="shared" si="22"/>
        <v>0</v>
      </c>
      <c r="U106" s="26">
        <f t="shared" si="23"/>
        <v>0</v>
      </c>
      <c r="V106" s="26">
        <f t="shared" si="24"/>
        <v>0</v>
      </c>
      <c r="W106" s="62">
        <f t="shared" si="25"/>
        <v>0</v>
      </c>
      <c r="X106" s="70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4" ht="12.75" customHeight="1">
      <c r="A107" s="39"/>
      <c r="B107" s="40"/>
      <c r="C107" s="40"/>
      <c r="D107" s="40"/>
      <c r="E107" s="21" t="s">
        <v>199</v>
      </c>
      <c r="F107" s="247">
        <f t="shared" si="26"/>
        <v>0</v>
      </c>
      <c r="G107" s="21"/>
      <c r="H107" s="240"/>
      <c r="I107" s="269"/>
      <c r="J107" s="240"/>
      <c r="K107" s="240"/>
      <c r="L107" s="26">
        <f t="shared" si="14"/>
        <v>0</v>
      </c>
      <c r="M107" s="26">
        <f aca="true" t="shared" si="28" ref="M107:M125">J107*9.9%+J107</f>
        <v>0</v>
      </c>
      <c r="N107" s="26">
        <f t="shared" si="16"/>
        <v>0</v>
      </c>
      <c r="O107" s="26">
        <f t="shared" si="17"/>
        <v>0</v>
      </c>
      <c r="P107" s="26">
        <f t="shared" si="18"/>
        <v>0</v>
      </c>
      <c r="Q107" s="26">
        <f t="shared" si="19"/>
        <v>0</v>
      </c>
      <c r="R107" s="26">
        <f t="shared" si="20"/>
        <v>0</v>
      </c>
      <c r="S107" s="26">
        <f t="shared" si="21"/>
        <v>0</v>
      </c>
      <c r="T107" s="26">
        <f t="shared" si="22"/>
        <v>0</v>
      </c>
      <c r="U107" s="26">
        <f t="shared" si="23"/>
        <v>0</v>
      </c>
      <c r="V107" s="26">
        <f t="shared" si="24"/>
        <v>0</v>
      </c>
      <c r="W107" s="62">
        <f t="shared" si="25"/>
        <v>0</v>
      </c>
      <c r="X107" s="70"/>
    </row>
    <row r="108" spans="1:24" ht="12.75" customHeight="1">
      <c r="A108" s="39" t="s">
        <v>322</v>
      </c>
      <c r="B108" s="40" t="s">
        <v>301</v>
      </c>
      <c r="C108" s="40" t="s">
        <v>237</v>
      </c>
      <c r="D108" s="40" t="s">
        <v>197</v>
      </c>
      <c r="E108" s="21" t="s">
        <v>323</v>
      </c>
      <c r="F108" s="247">
        <f t="shared" si="26"/>
        <v>0</v>
      </c>
      <c r="G108" s="21"/>
      <c r="H108" s="240"/>
      <c r="I108" s="269"/>
      <c r="J108" s="240"/>
      <c r="K108" s="240"/>
      <c r="L108" s="26">
        <f t="shared" si="14"/>
        <v>0</v>
      </c>
      <c r="M108" s="26">
        <f t="shared" si="28"/>
        <v>0</v>
      </c>
      <c r="N108" s="26">
        <f t="shared" si="16"/>
        <v>0</v>
      </c>
      <c r="O108" s="26">
        <f t="shared" si="17"/>
        <v>0</v>
      </c>
      <c r="P108" s="26">
        <f t="shared" si="18"/>
        <v>0</v>
      </c>
      <c r="Q108" s="26">
        <f t="shared" si="19"/>
        <v>0</v>
      </c>
      <c r="R108" s="26">
        <f t="shared" si="20"/>
        <v>0</v>
      </c>
      <c r="S108" s="26">
        <f t="shared" si="21"/>
        <v>0</v>
      </c>
      <c r="T108" s="26">
        <f t="shared" si="22"/>
        <v>0</v>
      </c>
      <c r="U108" s="26">
        <f t="shared" si="23"/>
        <v>0</v>
      </c>
      <c r="V108" s="26">
        <f t="shared" si="24"/>
        <v>0</v>
      </c>
      <c r="W108" s="62">
        <f t="shared" si="25"/>
        <v>0</v>
      </c>
      <c r="X108" s="70"/>
    </row>
    <row r="109" spans="1:24" ht="12.75" customHeight="1">
      <c r="A109" s="39" t="s">
        <v>324</v>
      </c>
      <c r="B109" s="40" t="s">
        <v>301</v>
      </c>
      <c r="C109" s="40" t="s">
        <v>237</v>
      </c>
      <c r="D109" s="40" t="s">
        <v>203</v>
      </c>
      <c r="E109" s="21" t="s">
        <v>325</v>
      </c>
      <c r="F109" s="247">
        <f t="shared" si="26"/>
        <v>0</v>
      </c>
      <c r="G109" s="21"/>
      <c r="H109" s="240"/>
      <c r="I109" s="269"/>
      <c r="J109" s="240"/>
      <c r="K109" s="240"/>
      <c r="L109" s="26">
        <f t="shared" si="14"/>
        <v>0</v>
      </c>
      <c r="M109" s="26">
        <f t="shared" si="28"/>
        <v>0</v>
      </c>
      <c r="N109" s="26">
        <f t="shared" si="16"/>
        <v>0</v>
      </c>
      <c r="O109" s="26">
        <f t="shared" si="17"/>
        <v>0</v>
      </c>
      <c r="P109" s="26">
        <f t="shared" si="18"/>
        <v>0</v>
      </c>
      <c r="Q109" s="26">
        <f t="shared" si="19"/>
        <v>0</v>
      </c>
      <c r="R109" s="26">
        <f t="shared" si="20"/>
        <v>0</v>
      </c>
      <c r="S109" s="26">
        <f t="shared" si="21"/>
        <v>0</v>
      </c>
      <c r="T109" s="26">
        <f t="shared" si="22"/>
        <v>0</v>
      </c>
      <c r="U109" s="26">
        <f t="shared" si="23"/>
        <v>0</v>
      </c>
      <c r="V109" s="26">
        <f t="shared" si="24"/>
        <v>0</v>
      </c>
      <c r="W109" s="62">
        <f t="shared" si="25"/>
        <v>0</v>
      </c>
      <c r="X109" s="70"/>
    </row>
    <row r="110" spans="1:24" ht="12.75" customHeight="1">
      <c r="A110" s="39" t="s">
        <v>326</v>
      </c>
      <c r="B110" s="40" t="s">
        <v>327</v>
      </c>
      <c r="C110" s="40" t="s">
        <v>194</v>
      </c>
      <c r="D110" s="40" t="s">
        <v>194</v>
      </c>
      <c r="E110" s="41" t="s">
        <v>328</v>
      </c>
      <c r="F110" s="247">
        <f t="shared" si="26"/>
        <v>969115.3999999999</v>
      </c>
      <c r="G110" s="270">
        <v>638116.2</v>
      </c>
      <c r="H110" s="269">
        <v>330999.2</v>
      </c>
      <c r="I110" s="269">
        <f t="shared" si="27"/>
        <v>1008002</v>
      </c>
      <c r="J110" s="269">
        <v>855302</v>
      </c>
      <c r="K110" s="269">
        <v>152700</v>
      </c>
      <c r="L110" s="26">
        <f t="shared" si="14"/>
        <v>1126881.698</v>
      </c>
      <c r="M110" s="26">
        <f t="shared" si="28"/>
        <v>939976.898</v>
      </c>
      <c r="N110" s="26">
        <f t="shared" si="16"/>
        <v>186904.8</v>
      </c>
      <c r="O110" s="26">
        <f t="shared" si="17"/>
        <v>118879.69800000009</v>
      </c>
      <c r="P110" s="26">
        <f t="shared" si="18"/>
        <v>84674.89800000004</v>
      </c>
      <c r="Q110" s="26">
        <f t="shared" si="19"/>
        <v>34204.79999999999</v>
      </c>
      <c r="R110" s="26">
        <f t="shared" si="20"/>
        <v>1194494.59988</v>
      </c>
      <c r="S110" s="26">
        <f t="shared" si="21"/>
        <v>996375.51188</v>
      </c>
      <c r="T110" s="26">
        <f t="shared" si="22"/>
        <v>198119.088</v>
      </c>
      <c r="U110" s="26">
        <f t="shared" si="23"/>
        <v>1254219.329874</v>
      </c>
      <c r="V110" s="26">
        <f t="shared" si="24"/>
        <v>1046194.287474</v>
      </c>
      <c r="W110" s="62">
        <f t="shared" si="25"/>
        <v>208025.04239999998</v>
      </c>
      <c r="X110" s="70"/>
    </row>
    <row r="111" spans="1:24" ht="12.75" customHeight="1">
      <c r="A111" s="39"/>
      <c r="B111" s="40"/>
      <c r="C111" s="40"/>
      <c r="D111" s="40"/>
      <c r="E111" s="21" t="s">
        <v>5</v>
      </c>
      <c r="F111" s="247">
        <f t="shared" si="26"/>
        <v>0</v>
      </c>
      <c r="G111" s="21"/>
      <c r="H111" s="240"/>
      <c r="I111" s="269"/>
      <c r="J111" s="240"/>
      <c r="K111" s="240"/>
      <c r="L111" s="26">
        <f t="shared" si="14"/>
        <v>0</v>
      </c>
      <c r="M111" s="26">
        <f t="shared" si="28"/>
        <v>0</v>
      </c>
      <c r="N111" s="26">
        <f t="shared" si="16"/>
        <v>0</v>
      </c>
      <c r="O111" s="26">
        <f t="shared" si="17"/>
        <v>0</v>
      </c>
      <c r="P111" s="26">
        <f t="shared" si="18"/>
        <v>0</v>
      </c>
      <c r="Q111" s="26">
        <f t="shared" si="19"/>
        <v>0</v>
      </c>
      <c r="R111" s="26">
        <f t="shared" si="20"/>
        <v>0</v>
      </c>
      <c r="S111" s="26">
        <f t="shared" si="21"/>
        <v>0</v>
      </c>
      <c r="T111" s="26">
        <f t="shared" si="22"/>
        <v>0</v>
      </c>
      <c r="U111" s="26">
        <f t="shared" si="23"/>
        <v>0</v>
      </c>
      <c r="V111" s="26">
        <f t="shared" si="24"/>
        <v>0</v>
      </c>
      <c r="W111" s="62">
        <f t="shared" si="25"/>
        <v>0</v>
      </c>
      <c r="X111" s="70"/>
    </row>
    <row r="112" spans="1:256" s="6" customFormat="1" ht="28.5" customHeight="1">
      <c r="A112" s="15" t="s">
        <v>329</v>
      </c>
      <c r="B112" s="12" t="s">
        <v>327</v>
      </c>
      <c r="C112" s="12" t="s">
        <v>197</v>
      </c>
      <c r="D112" s="12" t="s">
        <v>194</v>
      </c>
      <c r="E112" s="42" t="s">
        <v>330</v>
      </c>
      <c r="F112" s="247">
        <f t="shared" si="26"/>
        <v>887897.3999999999</v>
      </c>
      <c r="G112" s="271">
        <v>556898.2</v>
      </c>
      <c r="H112" s="272">
        <v>330999.2</v>
      </c>
      <c r="I112" s="269">
        <f t="shared" si="27"/>
        <v>913030</v>
      </c>
      <c r="J112" s="272">
        <v>770530</v>
      </c>
      <c r="K112" s="272">
        <v>142500</v>
      </c>
      <c r="L112" s="26">
        <f t="shared" si="14"/>
        <v>1021232.47</v>
      </c>
      <c r="M112" s="26">
        <f t="shared" si="28"/>
        <v>846812.47</v>
      </c>
      <c r="N112" s="26">
        <f t="shared" si="16"/>
        <v>174420</v>
      </c>
      <c r="O112" s="26">
        <f t="shared" si="17"/>
        <v>108202.46999999997</v>
      </c>
      <c r="P112" s="26">
        <f t="shared" si="18"/>
        <v>76282.46999999997</v>
      </c>
      <c r="Q112" s="26">
        <f t="shared" si="19"/>
        <v>31920</v>
      </c>
      <c r="R112" s="26">
        <f t="shared" si="20"/>
        <v>1082506.4182</v>
      </c>
      <c r="S112" s="26">
        <f t="shared" si="21"/>
        <v>897621.2182</v>
      </c>
      <c r="T112" s="26">
        <f t="shared" si="22"/>
        <v>184885.2</v>
      </c>
      <c r="U112" s="26">
        <f t="shared" si="23"/>
        <v>1136631.73911</v>
      </c>
      <c r="V112" s="26">
        <f t="shared" si="24"/>
        <v>942502.27911</v>
      </c>
      <c r="W112" s="62">
        <f t="shared" si="25"/>
        <v>194129.46000000002</v>
      </c>
      <c r="X112" s="70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4" ht="12.75" customHeight="1">
      <c r="A113" s="39"/>
      <c r="B113" s="40"/>
      <c r="C113" s="40"/>
      <c r="D113" s="40"/>
      <c r="E113" s="21" t="s">
        <v>199</v>
      </c>
      <c r="F113" s="247">
        <f t="shared" si="26"/>
        <v>0</v>
      </c>
      <c r="G113" s="21"/>
      <c r="H113" s="240"/>
      <c r="I113" s="269"/>
      <c r="J113" s="240"/>
      <c r="K113" s="240"/>
      <c r="L113" s="26">
        <f t="shared" si="14"/>
        <v>0</v>
      </c>
      <c r="M113" s="26">
        <f t="shared" si="28"/>
        <v>0</v>
      </c>
      <c r="N113" s="26">
        <f t="shared" si="16"/>
        <v>0</v>
      </c>
      <c r="O113" s="26">
        <f t="shared" si="17"/>
        <v>0</v>
      </c>
      <c r="P113" s="26">
        <f t="shared" si="18"/>
        <v>0</v>
      </c>
      <c r="Q113" s="26">
        <f t="shared" si="19"/>
        <v>0</v>
      </c>
      <c r="R113" s="26">
        <f t="shared" si="20"/>
        <v>0</v>
      </c>
      <c r="S113" s="26">
        <f t="shared" si="21"/>
        <v>0</v>
      </c>
      <c r="T113" s="26">
        <f t="shared" si="22"/>
        <v>0</v>
      </c>
      <c r="U113" s="26">
        <f t="shared" si="23"/>
        <v>0</v>
      </c>
      <c r="V113" s="26">
        <f t="shared" si="24"/>
        <v>0</v>
      </c>
      <c r="W113" s="62">
        <f t="shared" si="25"/>
        <v>0</v>
      </c>
      <c r="X113" s="70"/>
    </row>
    <row r="114" spans="1:24" ht="12.75" customHeight="1">
      <c r="A114" s="39" t="s">
        <v>331</v>
      </c>
      <c r="B114" s="40" t="s">
        <v>327</v>
      </c>
      <c r="C114" s="40" t="s">
        <v>197</v>
      </c>
      <c r="D114" s="40" t="s">
        <v>197</v>
      </c>
      <c r="E114" s="21" t="s">
        <v>332</v>
      </c>
      <c r="F114" s="247">
        <f t="shared" si="26"/>
        <v>806691.8</v>
      </c>
      <c r="G114" s="21">
        <v>475692.6</v>
      </c>
      <c r="H114" s="240">
        <v>330999.2</v>
      </c>
      <c r="I114" s="269">
        <f t="shared" si="27"/>
        <v>817330</v>
      </c>
      <c r="J114" s="240">
        <v>681130</v>
      </c>
      <c r="K114" s="240">
        <v>136200</v>
      </c>
      <c r="L114" s="26">
        <f t="shared" si="14"/>
        <v>915270.6699999999</v>
      </c>
      <c r="M114" s="26">
        <f t="shared" si="28"/>
        <v>748561.87</v>
      </c>
      <c r="N114" s="26">
        <f t="shared" si="16"/>
        <v>166708.8</v>
      </c>
      <c r="O114" s="26">
        <f t="shared" si="17"/>
        <v>97940.66999999993</v>
      </c>
      <c r="P114" s="26">
        <f t="shared" si="18"/>
        <v>67431.87</v>
      </c>
      <c r="Q114" s="26">
        <f t="shared" si="19"/>
        <v>30508.79999999999</v>
      </c>
      <c r="R114" s="26">
        <f t="shared" si="20"/>
        <v>970186.9101999999</v>
      </c>
      <c r="S114" s="26">
        <f t="shared" si="21"/>
        <v>793475.5822</v>
      </c>
      <c r="T114" s="26">
        <f t="shared" si="22"/>
        <v>176711.32799999998</v>
      </c>
      <c r="U114" s="26">
        <f t="shared" si="23"/>
        <v>1018696.2557099999</v>
      </c>
      <c r="V114" s="26">
        <f t="shared" si="24"/>
        <v>833149.36131</v>
      </c>
      <c r="W114" s="62">
        <f t="shared" si="25"/>
        <v>185546.8944</v>
      </c>
      <c r="X114" s="70"/>
    </row>
    <row r="115" spans="1:24" ht="12.75" customHeight="1">
      <c r="A115" s="39" t="s">
        <v>333</v>
      </c>
      <c r="B115" s="40" t="s">
        <v>327</v>
      </c>
      <c r="C115" s="40" t="s">
        <v>197</v>
      </c>
      <c r="D115" s="40" t="s">
        <v>221</v>
      </c>
      <c r="E115" s="21" t="s">
        <v>334</v>
      </c>
      <c r="F115" s="247">
        <f t="shared" si="26"/>
        <v>82971.90000000001</v>
      </c>
      <c r="G115" s="21">
        <v>81205.6</v>
      </c>
      <c r="H115" s="240">
        <v>1766.3</v>
      </c>
      <c r="I115" s="269">
        <f t="shared" si="27"/>
        <v>95700</v>
      </c>
      <c r="J115" s="240">
        <v>89400</v>
      </c>
      <c r="K115" s="240">
        <v>6300</v>
      </c>
      <c r="L115" s="26">
        <f t="shared" si="14"/>
        <v>105961.8</v>
      </c>
      <c r="M115" s="26">
        <f t="shared" si="28"/>
        <v>98250.6</v>
      </c>
      <c r="N115" s="26">
        <f t="shared" si="16"/>
        <v>7711.2</v>
      </c>
      <c r="O115" s="26">
        <f t="shared" si="17"/>
        <v>10261.800000000003</v>
      </c>
      <c r="P115" s="26">
        <f t="shared" si="18"/>
        <v>8850.600000000006</v>
      </c>
      <c r="Q115" s="26">
        <f t="shared" si="19"/>
        <v>1411.1999999999998</v>
      </c>
      <c r="R115" s="26">
        <f t="shared" si="20"/>
        <v>112319.508</v>
      </c>
      <c r="S115" s="26">
        <f t="shared" si="21"/>
        <v>104145.636</v>
      </c>
      <c r="T115" s="26">
        <f t="shared" si="22"/>
        <v>8173.871999999999</v>
      </c>
      <c r="U115" s="26">
        <f t="shared" si="23"/>
        <v>117935.4834</v>
      </c>
      <c r="V115" s="26">
        <f t="shared" si="24"/>
        <v>109352.9178</v>
      </c>
      <c r="W115" s="62">
        <f t="shared" si="25"/>
        <v>8582.5656</v>
      </c>
      <c r="X115" s="70"/>
    </row>
    <row r="116" spans="1:256" s="6" customFormat="1" ht="28.5" customHeight="1">
      <c r="A116" s="15" t="s">
        <v>335</v>
      </c>
      <c r="B116" s="12" t="s">
        <v>327</v>
      </c>
      <c r="C116" s="12" t="s">
        <v>221</v>
      </c>
      <c r="D116" s="12" t="s">
        <v>194</v>
      </c>
      <c r="E116" s="42" t="s">
        <v>336</v>
      </c>
      <c r="F116" s="247">
        <f t="shared" si="26"/>
        <v>6888</v>
      </c>
      <c r="G116" s="271">
        <v>6888</v>
      </c>
      <c r="H116" s="272"/>
      <c r="I116" s="269">
        <f t="shared" si="27"/>
        <v>5000</v>
      </c>
      <c r="J116" s="272">
        <v>5000</v>
      </c>
      <c r="K116" s="272"/>
      <c r="L116" s="26">
        <f t="shared" si="14"/>
        <v>5495</v>
      </c>
      <c r="M116" s="26">
        <f t="shared" si="28"/>
        <v>5495</v>
      </c>
      <c r="N116" s="26">
        <f t="shared" si="16"/>
        <v>0</v>
      </c>
      <c r="O116" s="26">
        <f t="shared" si="17"/>
        <v>495</v>
      </c>
      <c r="P116" s="26">
        <f t="shared" si="18"/>
        <v>495</v>
      </c>
      <c r="Q116" s="26">
        <f t="shared" si="19"/>
        <v>0</v>
      </c>
      <c r="R116" s="26">
        <f t="shared" si="20"/>
        <v>5824.7</v>
      </c>
      <c r="S116" s="26">
        <f t="shared" si="21"/>
        <v>5824.7</v>
      </c>
      <c r="T116" s="26">
        <f t="shared" si="22"/>
        <v>0</v>
      </c>
      <c r="U116" s="26">
        <f t="shared" si="23"/>
        <v>6115.9349999999995</v>
      </c>
      <c r="V116" s="26">
        <f t="shared" si="24"/>
        <v>6115.9349999999995</v>
      </c>
      <c r="W116" s="62">
        <f t="shared" si="25"/>
        <v>0</v>
      </c>
      <c r="X116" s="70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4" ht="12.75" customHeight="1">
      <c r="A117" s="39"/>
      <c r="B117" s="40"/>
      <c r="C117" s="40"/>
      <c r="D117" s="40"/>
      <c r="E117" s="21" t="s">
        <v>199</v>
      </c>
      <c r="F117" s="247">
        <f t="shared" si="26"/>
        <v>0</v>
      </c>
      <c r="G117" s="21"/>
      <c r="H117" s="240"/>
      <c r="I117" s="269"/>
      <c r="J117" s="240"/>
      <c r="K117" s="240"/>
      <c r="L117" s="26">
        <f t="shared" si="14"/>
        <v>0</v>
      </c>
      <c r="M117" s="26">
        <f t="shared" si="28"/>
        <v>0</v>
      </c>
      <c r="N117" s="26">
        <f t="shared" si="16"/>
        <v>0</v>
      </c>
      <c r="O117" s="26">
        <f t="shared" si="17"/>
        <v>0</v>
      </c>
      <c r="P117" s="26">
        <f t="shared" si="18"/>
        <v>0</v>
      </c>
      <c r="Q117" s="26">
        <f t="shared" si="19"/>
        <v>0</v>
      </c>
      <c r="R117" s="26">
        <f t="shared" si="20"/>
        <v>0</v>
      </c>
      <c r="S117" s="26">
        <f t="shared" si="21"/>
        <v>0</v>
      </c>
      <c r="T117" s="26">
        <f t="shared" si="22"/>
        <v>0</v>
      </c>
      <c r="U117" s="26">
        <f t="shared" si="23"/>
        <v>0</v>
      </c>
      <c r="V117" s="26">
        <f t="shared" si="24"/>
        <v>0</v>
      </c>
      <c r="W117" s="62">
        <f t="shared" si="25"/>
        <v>0</v>
      </c>
      <c r="X117" s="70"/>
    </row>
    <row r="118" spans="1:24" ht="12.75" customHeight="1">
      <c r="A118" s="39" t="s">
        <v>337</v>
      </c>
      <c r="B118" s="40" t="s">
        <v>327</v>
      </c>
      <c r="C118" s="40" t="s">
        <v>221</v>
      </c>
      <c r="D118" s="40" t="s">
        <v>197</v>
      </c>
      <c r="E118" s="21" t="s">
        <v>338</v>
      </c>
      <c r="F118" s="247">
        <f t="shared" si="26"/>
        <v>6888</v>
      </c>
      <c r="G118" s="21">
        <v>6888</v>
      </c>
      <c r="H118" s="240"/>
      <c r="I118" s="269">
        <f t="shared" si="27"/>
        <v>5000</v>
      </c>
      <c r="J118" s="240">
        <v>5000</v>
      </c>
      <c r="K118" s="240"/>
      <c r="L118" s="26">
        <f t="shared" si="14"/>
        <v>5495</v>
      </c>
      <c r="M118" s="26">
        <f t="shared" si="28"/>
        <v>5495</v>
      </c>
      <c r="N118" s="26">
        <f t="shared" si="16"/>
        <v>0</v>
      </c>
      <c r="O118" s="26">
        <f t="shared" si="17"/>
        <v>495</v>
      </c>
      <c r="P118" s="26">
        <f t="shared" si="18"/>
        <v>495</v>
      </c>
      <c r="Q118" s="26">
        <f t="shared" si="19"/>
        <v>0</v>
      </c>
      <c r="R118" s="26">
        <f t="shared" si="20"/>
        <v>5824.7</v>
      </c>
      <c r="S118" s="26">
        <f t="shared" si="21"/>
        <v>5824.7</v>
      </c>
      <c r="T118" s="26">
        <f t="shared" si="22"/>
        <v>0</v>
      </c>
      <c r="U118" s="26">
        <f t="shared" si="23"/>
        <v>6115.9349999999995</v>
      </c>
      <c r="V118" s="26">
        <f t="shared" si="24"/>
        <v>6115.9349999999995</v>
      </c>
      <c r="W118" s="62">
        <f t="shared" si="25"/>
        <v>0</v>
      </c>
      <c r="X118" s="70"/>
    </row>
    <row r="119" spans="1:24" ht="12.75" customHeight="1">
      <c r="A119" s="39" t="s">
        <v>339</v>
      </c>
      <c r="B119" s="40" t="s">
        <v>327</v>
      </c>
      <c r="C119" s="40" t="s">
        <v>221</v>
      </c>
      <c r="D119" s="40" t="s">
        <v>221</v>
      </c>
      <c r="E119" s="21" t="s">
        <v>340</v>
      </c>
      <c r="F119" s="247">
        <f t="shared" si="26"/>
        <v>0</v>
      </c>
      <c r="G119" s="21"/>
      <c r="H119" s="240"/>
      <c r="I119" s="269">
        <f t="shared" si="27"/>
        <v>0</v>
      </c>
      <c r="J119" s="240"/>
      <c r="K119" s="240"/>
      <c r="L119" s="26">
        <f t="shared" si="14"/>
        <v>0</v>
      </c>
      <c r="M119" s="26">
        <f t="shared" si="28"/>
        <v>0</v>
      </c>
      <c r="N119" s="26">
        <f t="shared" si="16"/>
        <v>0</v>
      </c>
      <c r="O119" s="26">
        <f t="shared" si="17"/>
        <v>0</v>
      </c>
      <c r="P119" s="26">
        <f t="shared" si="18"/>
        <v>0</v>
      </c>
      <c r="Q119" s="26">
        <f t="shared" si="19"/>
        <v>0</v>
      </c>
      <c r="R119" s="26">
        <f t="shared" si="20"/>
        <v>0</v>
      </c>
      <c r="S119" s="26">
        <f t="shared" si="21"/>
        <v>0</v>
      </c>
      <c r="T119" s="26">
        <f t="shared" si="22"/>
        <v>0</v>
      </c>
      <c r="U119" s="26">
        <f t="shared" si="23"/>
        <v>0</v>
      </c>
      <c r="V119" s="26">
        <f t="shared" si="24"/>
        <v>0</v>
      </c>
      <c r="W119" s="62">
        <f t="shared" si="25"/>
        <v>0</v>
      </c>
      <c r="X119" s="70"/>
    </row>
    <row r="120" spans="1:256" s="6" customFormat="1" ht="28.5" customHeight="1">
      <c r="A120" s="15" t="s">
        <v>341</v>
      </c>
      <c r="B120" s="12" t="s">
        <v>327</v>
      </c>
      <c r="C120" s="12" t="s">
        <v>210</v>
      </c>
      <c r="D120" s="12" t="s">
        <v>194</v>
      </c>
      <c r="E120" s="42" t="s">
        <v>342</v>
      </c>
      <c r="F120" s="247">
        <f t="shared" si="26"/>
        <v>74330</v>
      </c>
      <c r="G120" s="271">
        <v>74330</v>
      </c>
      <c r="H120" s="272"/>
      <c r="I120" s="269">
        <f t="shared" si="27"/>
        <v>89972</v>
      </c>
      <c r="J120" s="272">
        <v>79772</v>
      </c>
      <c r="K120" s="272">
        <v>10200</v>
      </c>
      <c r="L120" s="26">
        <f t="shared" si="14"/>
        <v>100154.228</v>
      </c>
      <c r="M120" s="26">
        <f t="shared" si="28"/>
        <v>87669.428</v>
      </c>
      <c r="N120" s="26">
        <f t="shared" si="16"/>
        <v>12484.8</v>
      </c>
      <c r="O120" s="26">
        <f t="shared" si="17"/>
        <v>10182.228000000003</v>
      </c>
      <c r="P120" s="26">
        <f t="shared" si="18"/>
        <v>7897.428</v>
      </c>
      <c r="Q120" s="26">
        <f t="shared" si="19"/>
        <v>2284.7999999999993</v>
      </c>
      <c r="R120" s="26">
        <f t="shared" si="20"/>
        <v>106163.48168</v>
      </c>
      <c r="S120" s="26">
        <f t="shared" si="21"/>
        <v>92929.59368</v>
      </c>
      <c r="T120" s="26">
        <f t="shared" si="22"/>
        <v>13233.887999999999</v>
      </c>
      <c r="U120" s="26">
        <f t="shared" si="23"/>
        <v>111471.655764</v>
      </c>
      <c r="V120" s="26">
        <f t="shared" si="24"/>
        <v>97576.07336400001</v>
      </c>
      <c r="W120" s="62">
        <f t="shared" si="25"/>
        <v>13895.5824</v>
      </c>
      <c r="X120" s="70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4" ht="12.75" customHeight="1">
      <c r="A121" s="39"/>
      <c r="B121" s="40"/>
      <c r="C121" s="40"/>
      <c r="D121" s="40"/>
      <c r="E121" s="21" t="s">
        <v>199</v>
      </c>
      <c r="F121" s="247">
        <f t="shared" si="26"/>
        <v>0</v>
      </c>
      <c r="G121" s="21"/>
      <c r="H121" s="240"/>
      <c r="I121" s="240"/>
      <c r="J121" s="240"/>
      <c r="K121" s="240"/>
      <c r="L121" s="26">
        <f t="shared" si="14"/>
        <v>0</v>
      </c>
      <c r="M121" s="26">
        <f t="shared" si="28"/>
        <v>0</v>
      </c>
      <c r="N121" s="26">
        <f t="shared" si="16"/>
        <v>0</v>
      </c>
      <c r="O121" s="26">
        <f t="shared" si="17"/>
        <v>0</v>
      </c>
      <c r="P121" s="26">
        <f t="shared" si="18"/>
        <v>0</v>
      </c>
      <c r="Q121" s="26">
        <f t="shared" si="19"/>
        <v>0</v>
      </c>
      <c r="R121" s="26">
        <f t="shared" si="20"/>
        <v>0</v>
      </c>
      <c r="S121" s="26">
        <f t="shared" si="21"/>
        <v>0</v>
      </c>
      <c r="T121" s="26">
        <f t="shared" si="22"/>
        <v>0</v>
      </c>
      <c r="U121" s="26">
        <f t="shared" si="23"/>
        <v>0</v>
      </c>
      <c r="V121" s="26">
        <f t="shared" si="24"/>
        <v>0</v>
      </c>
      <c r="W121" s="62">
        <f t="shared" si="25"/>
        <v>0</v>
      </c>
      <c r="X121" s="70"/>
    </row>
    <row r="122" spans="1:24" ht="12.75" customHeight="1">
      <c r="A122" s="39" t="s">
        <v>343</v>
      </c>
      <c r="B122" s="40" t="s">
        <v>327</v>
      </c>
      <c r="C122" s="40" t="s">
        <v>210</v>
      </c>
      <c r="D122" s="40" t="s">
        <v>197</v>
      </c>
      <c r="E122" s="21" t="s">
        <v>344</v>
      </c>
      <c r="F122" s="247">
        <f t="shared" si="26"/>
        <v>74330</v>
      </c>
      <c r="G122" s="21">
        <v>74330</v>
      </c>
      <c r="H122" s="240"/>
      <c r="I122" s="269">
        <f>J122+K122</f>
        <v>79772</v>
      </c>
      <c r="J122" s="272">
        <v>79772</v>
      </c>
      <c r="K122" s="240"/>
      <c r="L122" s="26">
        <f t="shared" si="14"/>
        <v>87669.428</v>
      </c>
      <c r="M122" s="26">
        <f t="shared" si="28"/>
        <v>87669.428</v>
      </c>
      <c r="N122" s="26">
        <f t="shared" si="16"/>
        <v>0</v>
      </c>
      <c r="O122" s="26">
        <f t="shared" si="17"/>
        <v>7897.428</v>
      </c>
      <c r="P122" s="26">
        <f t="shared" si="18"/>
        <v>7897.428</v>
      </c>
      <c r="Q122" s="26">
        <f t="shared" si="19"/>
        <v>0</v>
      </c>
      <c r="R122" s="26">
        <f t="shared" si="20"/>
        <v>92929.59368</v>
      </c>
      <c r="S122" s="26">
        <f t="shared" si="21"/>
        <v>92929.59368</v>
      </c>
      <c r="T122" s="26">
        <f t="shared" si="22"/>
        <v>0</v>
      </c>
      <c r="U122" s="26">
        <f t="shared" si="23"/>
        <v>97576.07336400001</v>
      </c>
      <c r="V122" s="26">
        <f t="shared" si="24"/>
        <v>97576.07336400001</v>
      </c>
      <c r="W122" s="62">
        <f t="shared" si="25"/>
        <v>0</v>
      </c>
      <c r="X122" s="70"/>
    </row>
    <row r="123" spans="1:256" s="6" customFormat="1" ht="28.5" customHeight="1">
      <c r="A123" s="15" t="s">
        <v>345</v>
      </c>
      <c r="B123" s="12" t="s">
        <v>327</v>
      </c>
      <c r="C123" s="12" t="s">
        <v>214</v>
      </c>
      <c r="D123" s="12" t="s">
        <v>194</v>
      </c>
      <c r="E123" s="42" t="s">
        <v>346</v>
      </c>
      <c r="F123" s="247">
        <f t="shared" si="26"/>
        <v>0</v>
      </c>
      <c r="G123" s="271"/>
      <c r="H123" s="272"/>
      <c r="I123" s="269"/>
      <c r="J123" s="272"/>
      <c r="K123" s="272"/>
      <c r="L123" s="26">
        <f t="shared" si="14"/>
        <v>0</v>
      </c>
      <c r="M123" s="26">
        <f t="shared" si="28"/>
        <v>0</v>
      </c>
      <c r="N123" s="26">
        <f t="shared" si="16"/>
        <v>0</v>
      </c>
      <c r="O123" s="26">
        <f t="shared" si="17"/>
        <v>0</v>
      </c>
      <c r="P123" s="26">
        <f t="shared" si="18"/>
        <v>0</v>
      </c>
      <c r="Q123" s="26">
        <f t="shared" si="19"/>
        <v>0</v>
      </c>
      <c r="R123" s="26">
        <f t="shared" si="20"/>
        <v>0</v>
      </c>
      <c r="S123" s="26">
        <f t="shared" si="21"/>
        <v>0</v>
      </c>
      <c r="T123" s="26">
        <f t="shared" si="22"/>
        <v>0</v>
      </c>
      <c r="U123" s="26">
        <f t="shared" si="23"/>
        <v>0</v>
      </c>
      <c r="V123" s="26">
        <f t="shared" si="24"/>
        <v>0</v>
      </c>
      <c r="W123" s="62">
        <f t="shared" si="25"/>
        <v>0</v>
      </c>
      <c r="X123" s="70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4" ht="12.75" customHeight="1">
      <c r="A124" s="39"/>
      <c r="B124" s="40"/>
      <c r="C124" s="40"/>
      <c r="D124" s="40"/>
      <c r="E124" s="21" t="s">
        <v>199</v>
      </c>
      <c r="F124" s="247">
        <f t="shared" si="26"/>
        <v>0</v>
      </c>
      <c r="G124" s="21"/>
      <c r="H124" s="240"/>
      <c r="I124" s="269"/>
      <c r="J124" s="240"/>
      <c r="K124" s="240"/>
      <c r="L124" s="26">
        <f t="shared" si="14"/>
        <v>0</v>
      </c>
      <c r="M124" s="26">
        <f t="shared" si="28"/>
        <v>0</v>
      </c>
      <c r="N124" s="26">
        <f t="shared" si="16"/>
        <v>0</v>
      </c>
      <c r="O124" s="26">
        <f t="shared" si="17"/>
        <v>0</v>
      </c>
      <c r="P124" s="26">
        <f t="shared" si="18"/>
        <v>0</v>
      </c>
      <c r="Q124" s="26">
        <f t="shared" si="19"/>
        <v>0</v>
      </c>
      <c r="R124" s="26">
        <f t="shared" si="20"/>
        <v>0</v>
      </c>
      <c r="S124" s="26">
        <f t="shared" si="21"/>
        <v>0</v>
      </c>
      <c r="T124" s="26">
        <f t="shared" si="22"/>
        <v>0</v>
      </c>
      <c r="U124" s="26">
        <f t="shared" si="23"/>
        <v>0</v>
      </c>
      <c r="V124" s="26">
        <f t="shared" si="24"/>
        <v>0</v>
      </c>
      <c r="W124" s="62">
        <f t="shared" si="25"/>
        <v>0</v>
      </c>
      <c r="X124" s="70"/>
    </row>
    <row r="125" spans="1:24" ht="12.75" customHeight="1">
      <c r="A125" s="39" t="s">
        <v>347</v>
      </c>
      <c r="B125" s="40" t="s">
        <v>327</v>
      </c>
      <c r="C125" s="40" t="s">
        <v>214</v>
      </c>
      <c r="D125" s="40" t="s">
        <v>197</v>
      </c>
      <c r="E125" s="21" t="s">
        <v>346</v>
      </c>
      <c r="F125" s="247">
        <f t="shared" si="26"/>
        <v>0</v>
      </c>
      <c r="G125" s="21"/>
      <c r="H125" s="240"/>
      <c r="I125" s="269"/>
      <c r="J125" s="240"/>
      <c r="K125" s="240"/>
      <c r="L125" s="26">
        <f t="shared" si="14"/>
        <v>0</v>
      </c>
      <c r="M125" s="26">
        <f t="shared" si="28"/>
        <v>0</v>
      </c>
      <c r="N125" s="26">
        <f t="shared" si="16"/>
        <v>0</v>
      </c>
      <c r="O125" s="26">
        <f t="shared" si="17"/>
        <v>0</v>
      </c>
      <c r="P125" s="26">
        <f t="shared" si="18"/>
        <v>0</v>
      </c>
      <c r="Q125" s="26">
        <f t="shared" si="19"/>
        <v>0</v>
      </c>
      <c r="R125" s="26">
        <f t="shared" si="20"/>
        <v>0</v>
      </c>
      <c r="S125" s="26">
        <f t="shared" si="21"/>
        <v>0</v>
      </c>
      <c r="T125" s="26">
        <f t="shared" si="22"/>
        <v>0</v>
      </c>
      <c r="U125" s="26">
        <f t="shared" si="23"/>
        <v>0</v>
      </c>
      <c r="V125" s="26">
        <f t="shared" si="24"/>
        <v>0</v>
      </c>
      <c r="W125" s="62">
        <f t="shared" si="25"/>
        <v>0</v>
      </c>
      <c r="X125" s="70"/>
    </row>
    <row r="126" spans="1:24" ht="12.75" customHeight="1">
      <c r="A126" s="39" t="s">
        <v>348</v>
      </c>
      <c r="B126" s="40" t="s">
        <v>349</v>
      </c>
      <c r="C126" s="40" t="s">
        <v>194</v>
      </c>
      <c r="D126" s="40" t="s">
        <v>194</v>
      </c>
      <c r="E126" s="41" t="s">
        <v>350</v>
      </c>
      <c r="F126" s="247">
        <f t="shared" si="26"/>
        <v>23040</v>
      </c>
      <c r="G126" s="270">
        <v>23040</v>
      </c>
      <c r="H126" s="269"/>
      <c r="I126" s="269">
        <f>J126+K126</f>
        <v>50000</v>
      </c>
      <c r="J126" s="269">
        <v>50000</v>
      </c>
      <c r="K126" s="269"/>
      <c r="L126" s="26">
        <f t="shared" si="14"/>
        <v>67815.4</v>
      </c>
      <c r="M126" s="26">
        <v>67815.4</v>
      </c>
      <c r="N126" s="26">
        <f t="shared" si="16"/>
        <v>0</v>
      </c>
      <c r="O126" s="26">
        <f t="shared" si="17"/>
        <v>17815.399999999994</v>
      </c>
      <c r="P126" s="26">
        <f t="shared" si="18"/>
        <v>17815.399999999994</v>
      </c>
      <c r="Q126" s="26">
        <f t="shared" si="19"/>
        <v>0</v>
      </c>
      <c r="R126" s="26">
        <f t="shared" si="20"/>
        <v>71884.324</v>
      </c>
      <c r="S126" s="26">
        <f t="shared" si="21"/>
        <v>71884.324</v>
      </c>
      <c r="T126" s="26">
        <f t="shared" si="22"/>
        <v>0</v>
      </c>
      <c r="U126" s="26">
        <f t="shared" si="23"/>
        <v>75478.54019999999</v>
      </c>
      <c r="V126" s="26">
        <f t="shared" si="24"/>
        <v>75478.54019999999</v>
      </c>
      <c r="W126" s="62">
        <f t="shared" si="25"/>
        <v>0</v>
      </c>
      <c r="X126" s="70"/>
    </row>
    <row r="127" spans="1:24" ht="12.75" customHeight="1">
      <c r="A127" s="39"/>
      <c r="B127" s="40"/>
      <c r="C127" s="40"/>
      <c r="D127" s="40"/>
      <c r="E127" s="21" t="s">
        <v>5</v>
      </c>
      <c r="F127" s="247">
        <f t="shared" si="26"/>
        <v>0</v>
      </c>
      <c r="G127" s="21"/>
      <c r="H127" s="240"/>
      <c r="I127" s="240"/>
      <c r="J127" s="240"/>
      <c r="K127" s="240"/>
      <c r="L127" s="26">
        <f t="shared" si="14"/>
        <v>0</v>
      </c>
      <c r="M127" s="26">
        <f aca="true" t="shared" si="29" ref="M127:M133">J127*9.9%+J127</f>
        <v>0</v>
      </c>
      <c r="N127" s="26">
        <f t="shared" si="16"/>
        <v>0</v>
      </c>
      <c r="O127" s="26">
        <f t="shared" si="17"/>
        <v>0</v>
      </c>
      <c r="P127" s="26">
        <f t="shared" si="18"/>
        <v>0</v>
      </c>
      <c r="Q127" s="26">
        <f t="shared" si="19"/>
        <v>0</v>
      </c>
      <c r="R127" s="26">
        <f t="shared" si="20"/>
        <v>0</v>
      </c>
      <c r="S127" s="26">
        <f t="shared" si="21"/>
        <v>0</v>
      </c>
      <c r="T127" s="26">
        <f t="shared" si="22"/>
        <v>0</v>
      </c>
      <c r="U127" s="26">
        <f t="shared" si="23"/>
        <v>0</v>
      </c>
      <c r="V127" s="26">
        <f t="shared" si="24"/>
        <v>0</v>
      </c>
      <c r="W127" s="62">
        <f t="shared" si="25"/>
        <v>0</v>
      </c>
      <c r="X127" s="70"/>
    </row>
    <row r="128" spans="1:256" s="6" customFormat="1" ht="28.5" customHeight="1">
      <c r="A128" s="15" t="s">
        <v>351</v>
      </c>
      <c r="B128" s="12" t="s">
        <v>349</v>
      </c>
      <c r="C128" s="12" t="s">
        <v>203</v>
      </c>
      <c r="D128" s="12" t="s">
        <v>194</v>
      </c>
      <c r="E128" s="42" t="s">
        <v>352</v>
      </c>
      <c r="F128" s="247">
        <f t="shared" si="26"/>
        <v>0</v>
      </c>
      <c r="G128" s="271"/>
      <c r="H128" s="272"/>
      <c r="I128" s="272"/>
      <c r="J128" s="272"/>
      <c r="K128" s="272"/>
      <c r="L128" s="26">
        <f t="shared" si="14"/>
        <v>0</v>
      </c>
      <c r="M128" s="26">
        <f t="shared" si="29"/>
        <v>0</v>
      </c>
      <c r="N128" s="26">
        <f t="shared" si="16"/>
        <v>0</v>
      </c>
      <c r="O128" s="26">
        <f t="shared" si="17"/>
        <v>0</v>
      </c>
      <c r="P128" s="26">
        <f t="shared" si="18"/>
        <v>0</v>
      </c>
      <c r="Q128" s="26">
        <f t="shared" si="19"/>
        <v>0</v>
      </c>
      <c r="R128" s="26">
        <f t="shared" si="20"/>
        <v>0</v>
      </c>
      <c r="S128" s="26">
        <f t="shared" si="21"/>
        <v>0</v>
      </c>
      <c r="T128" s="26">
        <f t="shared" si="22"/>
        <v>0</v>
      </c>
      <c r="U128" s="26">
        <f t="shared" si="23"/>
        <v>0</v>
      </c>
      <c r="V128" s="26">
        <f t="shared" si="24"/>
        <v>0</v>
      </c>
      <c r="W128" s="62">
        <f t="shared" si="25"/>
        <v>0</v>
      </c>
      <c r="X128" s="70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4" ht="12.75" customHeight="1">
      <c r="A129" s="39"/>
      <c r="B129" s="40"/>
      <c r="C129" s="40"/>
      <c r="D129" s="40"/>
      <c r="E129" s="21" t="s">
        <v>199</v>
      </c>
      <c r="F129" s="247">
        <f t="shared" si="26"/>
        <v>0</v>
      </c>
      <c r="G129" s="21"/>
      <c r="H129" s="240"/>
      <c r="I129" s="240"/>
      <c r="J129" s="240"/>
      <c r="K129" s="240"/>
      <c r="L129" s="26">
        <f t="shared" si="14"/>
        <v>0</v>
      </c>
      <c r="M129" s="26">
        <f t="shared" si="29"/>
        <v>0</v>
      </c>
      <c r="N129" s="26">
        <f t="shared" si="16"/>
        <v>0</v>
      </c>
      <c r="O129" s="26">
        <f t="shared" si="17"/>
        <v>0</v>
      </c>
      <c r="P129" s="26">
        <f t="shared" si="18"/>
        <v>0</v>
      </c>
      <c r="Q129" s="26">
        <f t="shared" si="19"/>
        <v>0</v>
      </c>
      <c r="R129" s="26">
        <f t="shared" si="20"/>
        <v>0</v>
      </c>
      <c r="S129" s="26">
        <f t="shared" si="21"/>
        <v>0</v>
      </c>
      <c r="T129" s="26">
        <f t="shared" si="22"/>
        <v>0</v>
      </c>
      <c r="U129" s="26">
        <f t="shared" si="23"/>
        <v>0</v>
      </c>
      <c r="V129" s="26">
        <f t="shared" si="24"/>
        <v>0</v>
      </c>
      <c r="W129" s="62">
        <f t="shared" si="25"/>
        <v>0</v>
      </c>
      <c r="X129" s="70"/>
    </row>
    <row r="130" spans="1:24" ht="12.75" customHeight="1">
      <c r="A130" s="39" t="s">
        <v>353</v>
      </c>
      <c r="B130" s="40" t="s">
        <v>349</v>
      </c>
      <c r="C130" s="40" t="s">
        <v>203</v>
      </c>
      <c r="D130" s="40" t="s">
        <v>197</v>
      </c>
      <c r="E130" s="21" t="s">
        <v>352</v>
      </c>
      <c r="F130" s="247">
        <f t="shared" si="26"/>
        <v>0</v>
      </c>
      <c r="G130" s="21"/>
      <c r="H130" s="240"/>
      <c r="I130" s="240"/>
      <c r="J130" s="240"/>
      <c r="K130" s="240"/>
      <c r="L130" s="26">
        <f t="shared" si="14"/>
        <v>0</v>
      </c>
      <c r="M130" s="26">
        <f t="shared" si="29"/>
        <v>0</v>
      </c>
      <c r="N130" s="26">
        <f t="shared" si="16"/>
        <v>0</v>
      </c>
      <c r="O130" s="26">
        <f t="shared" si="17"/>
        <v>0</v>
      </c>
      <c r="P130" s="26">
        <f t="shared" si="18"/>
        <v>0</v>
      </c>
      <c r="Q130" s="26">
        <f t="shared" si="19"/>
        <v>0</v>
      </c>
      <c r="R130" s="26">
        <f t="shared" si="20"/>
        <v>0</v>
      </c>
      <c r="S130" s="26">
        <f t="shared" si="21"/>
        <v>0</v>
      </c>
      <c r="T130" s="26">
        <f t="shared" si="22"/>
        <v>0</v>
      </c>
      <c r="U130" s="26">
        <f t="shared" si="23"/>
        <v>0</v>
      </c>
      <c r="V130" s="26">
        <f t="shared" si="24"/>
        <v>0</v>
      </c>
      <c r="W130" s="62">
        <f t="shared" si="25"/>
        <v>0</v>
      </c>
      <c r="X130" s="70"/>
    </row>
    <row r="131" spans="1:256" s="6" customFormat="1" ht="28.5" customHeight="1">
      <c r="A131" s="15" t="s">
        <v>354</v>
      </c>
      <c r="B131" s="12" t="s">
        <v>349</v>
      </c>
      <c r="C131" s="12" t="s">
        <v>237</v>
      </c>
      <c r="D131" s="12" t="s">
        <v>194</v>
      </c>
      <c r="E131" s="42" t="s">
        <v>355</v>
      </c>
      <c r="F131" s="247">
        <f t="shared" si="26"/>
        <v>0</v>
      </c>
      <c r="G131" s="271"/>
      <c r="H131" s="272"/>
      <c r="I131" s="272"/>
      <c r="J131" s="272"/>
      <c r="K131" s="272"/>
      <c r="L131" s="26">
        <f t="shared" si="14"/>
        <v>0</v>
      </c>
      <c r="M131" s="26">
        <f t="shared" si="29"/>
        <v>0</v>
      </c>
      <c r="N131" s="26">
        <f t="shared" si="16"/>
        <v>0</v>
      </c>
      <c r="O131" s="26">
        <f t="shared" si="17"/>
        <v>0</v>
      </c>
      <c r="P131" s="26">
        <f t="shared" si="18"/>
        <v>0</v>
      </c>
      <c r="Q131" s="26">
        <f t="shared" si="19"/>
        <v>0</v>
      </c>
      <c r="R131" s="26">
        <f t="shared" si="20"/>
        <v>0</v>
      </c>
      <c r="S131" s="26">
        <f t="shared" si="21"/>
        <v>0</v>
      </c>
      <c r="T131" s="26">
        <f t="shared" si="22"/>
        <v>0</v>
      </c>
      <c r="U131" s="26">
        <f t="shared" si="23"/>
        <v>0</v>
      </c>
      <c r="V131" s="26">
        <f t="shared" si="24"/>
        <v>0</v>
      </c>
      <c r="W131" s="62">
        <f t="shared" si="25"/>
        <v>0</v>
      </c>
      <c r="X131" s="70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4" ht="12.75" customHeight="1">
      <c r="A132" s="39"/>
      <c r="B132" s="40"/>
      <c r="C132" s="40"/>
      <c r="D132" s="40"/>
      <c r="E132" s="21" t="s">
        <v>199</v>
      </c>
      <c r="F132" s="247">
        <f t="shared" si="26"/>
        <v>0</v>
      </c>
      <c r="G132" s="21"/>
      <c r="H132" s="240"/>
      <c r="I132" s="240"/>
      <c r="J132" s="240"/>
      <c r="K132" s="240"/>
      <c r="L132" s="26">
        <f t="shared" si="14"/>
        <v>0</v>
      </c>
      <c r="M132" s="26">
        <f t="shared" si="29"/>
        <v>0</v>
      </c>
      <c r="N132" s="26">
        <f t="shared" si="16"/>
        <v>0</v>
      </c>
      <c r="O132" s="26">
        <f t="shared" si="17"/>
        <v>0</v>
      </c>
      <c r="P132" s="26">
        <f t="shared" si="18"/>
        <v>0</v>
      </c>
      <c r="Q132" s="26">
        <f t="shared" si="19"/>
        <v>0</v>
      </c>
      <c r="R132" s="26">
        <f t="shared" si="20"/>
        <v>0</v>
      </c>
      <c r="S132" s="26">
        <f t="shared" si="21"/>
        <v>0</v>
      </c>
      <c r="T132" s="26">
        <f t="shared" si="22"/>
        <v>0</v>
      </c>
      <c r="U132" s="26">
        <f t="shared" si="23"/>
        <v>0</v>
      </c>
      <c r="V132" s="26">
        <f t="shared" si="24"/>
        <v>0</v>
      </c>
      <c r="W132" s="62">
        <f t="shared" si="25"/>
        <v>0</v>
      </c>
      <c r="X132" s="70"/>
    </row>
    <row r="133" spans="1:24" ht="12.75" customHeight="1">
      <c r="A133" s="39" t="s">
        <v>356</v>
      </c>
      <c r="B133" s="40" t="s">
        <v>349</v>
      </c>
      <c r="C133" s="40" t="s">
        <v>237</v>
      </c>
      <c r="D133" s="40" t="s">
        <v>197</v>
      </c>
      <c r="E133" s="21" t="s">
        <v>355</v>
      </c>
      <c r="F133" s="247">
        <f t="shared" si="26"/>
        <v>0</v>
      </c>
      <c r="G133" s="21"/>
      <c r="H133" s="240"/>
      <c r="I133" s="240"/>
      <c r="J133" s="240"/>
      <c r="K133" s="240"/>
      <c r="L133" s="26">
        <f t="shared" si="14"/>
        <v>0</v>
      </c>
      <c r="M133" s="26">
        <f t="shared" si="29"/>
        <v>0</v>
      </c>
      <c r="N133" s="26">
        <f t="shared" si="16"/>
        <v>0</v>
      </c>
      <c r="O133" s="26">
        <f t="shared" si="17"/>
        <v>0</v>
      </c>
      <c r="P133" s="26">
        <f t="shared" si="18"/>
        <v>0</v>
      </c>
      <c r="Q133" s="26">
        <f t="shared" si="19"/>
        <v>0</v>
      </c>
      <c r="R133" s="26">
        <f t="shared" si="20"/>
        <v>0</v>
      </c>
      <c r="S133" s="26">
        <f t="shared" si="21"/>
        <v>0</v>
      </c>
      <c r="T133" s="26">
        <f t="shared" si="22"/>
        <v>0</v>
      </c>
      <c r="U133" s="26">
        <f t="shared" si="23"/>
        <v>0</v>
      </c>
      <c r="V133" s="26">
        <f t="shared" si="24"/>
        <v>0</v>
      </c>
      <c r="W133" s="62">
        <f t="shared" si="25"/>
        <v>0</v>
      </c>
      <c r="X133" s="70"/>
    </row>
    <row r="134" spans="1:256" s="6" customFormat="1" ht="28.5" customHeight="1">
      <c r="A134" s="15" t="s">
        <v>357</v>
      </c>
      <c r="B134" s="12" t="s">
        <v>349</v>
      </c>
      <c r="C134" s="12" t="s">
        <v>250</v>
      </c>
      <c r="D134" s="12" t="s">
        <v>194</v>
      </c>
      <c r="E134" s="42" t="s">
        <v>358</v>
      </c>
      <c r="F134" s="247">
        <f t="shared" si="26"/>
        <v>23040</v>
      </c>
      <c r="G134" s="270">
        <v>23040</v>
      </c>
      <c r="H134" s="272"/>
      <c r="I134" s="269">
        <f>J134+K134</f>
        <v>50000</v>
      </c>
      <c r="J134" s="269">
        <v>50000</v>
      </c>
      <c r="K134" s="272"/>
      <c r="L134" s="26">
        <f t="shared" si="14"/>
        <v>67815.4</v>
      </c>
      <c r="M134" s="26">
        <v>67815.4</v>
      </c>
      <c r="N134" s="26">
        <f t="shared" si="16"/>
        <v>0</v>
      </c>
      <c r="O134" s="26">
        <f t="shared" si="17"/>
        <v>17815.399999999994</v>
      </c>
      <c r="P134" s="26">
        <f t="shared" si="18"/>
        <v>17815.399999999994</v>
      </c>
      <c r="Q134" s="26">
        <f t="shared" si="19"/>
        <v>0</v>
      </c>
      <c r="R134" s="26">
        <f t="shared" si="20"/>
        <v>71884.324</v>
      </c>
      <c r="S134" s="26">
        <f t="shared" si="21"/>
        <v>71884.324</v>
      </c>
      <c r="T134" s="26">
        <f t="shared" si="22"/>
        <v>0</v>
      </c>
      <c r="U134" s="26">
        <f t="shared" si="23"/>
        <v>75478.54019999999</v>
      </c>
      <c r="V134" s="26">
        <f t="shared" si="24"/>
        <v>75478.54019999999</v>
      </c>
      <c r="W134" s="62">
        <f t="shared" si="25"/>
        <v>0</v>
      </c>
      <c r="X134" s="70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4" ht="12.75" customHeight="1">
      <c r="A135" s="39"/>
      <c r="B135" s="40"/>
      <c r="C135" s="40"/>
      <c r="D135" s="40"/>
      <c r="E135" s="21" t="s">
        <v>199</v>
      </c>
      <c r="F135" s="247">
        <f t="shared" si="26"/>
        <v>0</v>
      </c>
      <c r="G135" s="21"/>
      <c r="H135" s="240"/>
      <c r="I135" s="240"/>
      <c r="J135" s="240"/>
      <c r="K135" s="240"/>
      <c r="L135" s="26">
        <f t="shared" si="14"/>
        <v>0</v>
      </c>
      <c r="M135" s="26">
        <f>J135*9.9%+J135</f>
        <v>0</v>
      </c>
      <c r="N135" s="26">
        <f t="shared" si="16"/>
        <v>0</v>
      </c>
      <c r="O135" s="26">
        <f t="shared" si="17"/>
        <v>0</v>
      </c>
      <c r="P135" s="26">
        <f t="shared" si="18"/>
        <v>0</v>
      </c>
      <c r="Q135" s="26">
        <f t="shared" si="19"/>
        <v>0</v>
      </c>
      <c r="R135" s="26">
        <f t="shared" si="20"/>
        <v>0</v>
      </c>
      <c r="S135" s="26">
        <f t="shared" si="21"/>
        <v>0</v>
      </c>
      <c r="T135" s="26">
        <f t="shared" si="22"/>
        <v>0</v>
      </c>
      <c r="U135" s="26">
        <f t="shared" si="23"/>
        <v>0</v>
      </c>
      <c r="V135" s="26">
        <f t="shared" si="24"/>
        <v>0</v>
      </c>
      <c r="W135" s="62">
        <f t="shared" si="25"/>
        <v>0</v>
      </c>
      <c r="X135" s="70"/>
    </row>
    <row r="136" spans="1:24" ht="12.75" customHeight="1">
      <c r="A136" s="39" t="s">
        <v>359</v>
      </c>
      <c r="B136" s="40" t="s">
        <v>349</v>
      </c>
      <c r="C136" s="40" t="s">
        <v>250</v>
      </c>
      <c r="D136" s="40" t="s">
        <v>197</v>
      </c>
      <c r="E136" s="21" t="s">
        <v>358</v>
      </c>
      <c r="F136" s="247">
        <f t="shared" si="26"/>
        <v>23040</v>
      </c>
      <c r="G136" s="270">
        <v>23040</v>
      </c>
      <c r="H136" s="240"/>
      <c r="I136" s="269">
        <f aca="true" t="shared" si="30" ref="I136:I142">J136+K136</f>
        <v>50000</v>
      </c>
      <c r="J136" s="269">
        <v>50000</v>
      </c>
      <c r="K136" s="240"/>
      <c r="L136" s="26">
        <f t="shared" si="14"/>
        <v>67815.4</v>
      </c>
      <c r="M136" s="26">
        <v>67815.4</v>
      </c>
      <c r="N136" s="26">
        <f t="shared" si="16"/>
        <v>0</v>
      </c>
      <c r="O136" s="26">
        <f t="shared" si="17"/>
        <v>17815.399999999994</v>
      </c>
      <c r="P136" s="26">
        <f t="shared" si="18"/>
        <v>17815.399999999994</v>
      </c>
      <c r="Q136" s="26">
        <f t="shared" si="19"/>
        <v>0</v>
      </c>
      <c r="R136" s="26">
        <f t="shared" si="20"/>
        <v>71884.324</v>
      </c>
      <c r="S136" s="26">
        <f t="shared" si="21"/>
        <v>71884.324</v>
      </c>
      <c r="T136" s="26">
        <f t="shared" si="22"/>
        <v>0</v>
      </c>
      <c r="U136" s="26">
        <f t="shared" si="23"/>
        <v>75478.54019999999</v>
      </c>
      <c r="V136" s="26">
        <f t="shared" si="24"/>
        <v>75478.54019999999</v>
      </c>
      <c r="W136" s="62">
        <f t="shared" si="25"/>
        <v>0</v>
      </c>
      <c r="X136" s="70"/>
    </row>
    <row r="137" spans="1:256" s="6" customFormat="1" ht="28.5" customHeight="1">
      <c r="A137" s="15" t="s">
        <v>360</v>
      </c>
      <c r="B137" s="12" t="s">
        <v>349</v>
      </c>
      <c r="C137" s="12" t="s">
        <v>255</v>
      </c>
      <c r="D137" s="12" t="s">
        <v>194</v>
      </c>
      <c r="E137" s="42" t="s">
        <v>361</v>
      </c>
      <c r="F137" s="247">
        <f t="shared" si="26"/>
        <v>0</v>
      </c>
      <c r="G137" s="271"/>
      <c r="H137" s="272"/>
      <c r="I137" s="269"/>
      <c r="J137" s="272"/>
      <c r="K137" s="272"/>
      <c r="L137" s="26">
        <f t="shared" si="14"/>
        <v>0</v>
      </c>
      <c r="M137" s="26">
        <f>J137*9.9%+J137</f>
        <v>0</v>
      </c>
      <c r="N137" s="26">
        <f t="shared" si="16"/>
        <v>0</v>
      </c>
      <c r="O137" s="26">
        <f t="shared" si="17"/>
        <v>0</v>
      </c>
      <c r="P137" s="26">
        <f t="shared" si="18"/>
        <v>0</v>
      </c>
      <c r="Q137" s="26">
        <f t="shared" si="19"/>
        <v>0</v>
      </c>
      <c r="R137" s="26">
        <f t="shared" si="20"/>
        <v>0</v>
      </c>
      <c r="S137" s="26">
        <f t="shared" si="21"/>
        <v>0</v>
      </c>
      <c r="T137" s="26">
        <f t="shared" si="22"/>
        <v>0</v>
      </c>
      <c r="U137" s="26">
        <f t="shared" si="23"/>
        <v>0</v>
      </c>
      <c r="V137" s="26">
        <f t="shared" si="24"/>
        <v>0</v>
      </c>
      <c r="W137" s="62">
        <f t="shared" si="25"/>
        <v>0</v>
      </c>
      <c r="X137" s="70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4" ht="12.75" customHeight="1">
      <c r="A138" s="39"/>
      <c r="B138" s="40"/>
      <c r="C138" s="40"/>
      <c r="D138" s="40"/>
      <c r="E138" s="21" t="s">
        <v>199</v>
      </c>
      <c r="F138" s="247">
        <f t="shared" si="26"/>
        <v>0</v>
      </c>
      <c r="G138" s="21"/>
      <c r="H138" s="240"/>
      <c r="I138" s="269"/>
      <c r="J138" s="240"/>
      <c r="K138" s="240"/>
      <c r="L138" s="26">
        <f t="shared" si="14"/>
        <v>0</v>
      </c>
      <c r="M138" s="26">
        <f>J138*9.9%+J138</f>
        <v>0</v>
      </c>
      <c r="N138" s="26">
        <f t="shared" si="16"/>
        <v>0</v>
      </c>
      <c r="O138" s="26">
        <f t="shared" si="17"/>
        <v>0</v>
      </c>
      <c r="P138" s="26">
        <f t="shared" si="18"/>
        <v>0</v>
      </c>
      <c r="Q138" s="26">
        <f t="shared" si="19"/>
        <v>0</v>
      </c>
      <c r="R138" s="26">
        <f t="shared" si="20"/>
        <v>0</v>
      </c>
      <c r="S138" s="26">
        <f t="shared" si="21"/>
        <v>0</v>
      </c>
      <c r="T138" s="26">
        <f t="shared" si="22"/>
        <v>0</v>
      </c>
      <c r="U138" s="26">
        <f t="shared" si="23"/>
        <v>0</v>
      </c>
      <c r="V138" s="26">
        <f t="shared" si="24"/>
        <v>0</v>
      </c>
      <c r="W138" s="62">
        <f t="shared" si="25"/>
        <v>0</v>
      </c>
      <c r="X138" s="70"/>
    </row>
    <row r="139" spans="1:24" ht="12.75" customHeight="1">
      <c r="A139" s="39" t="s">
        <v>362</v>
      </c>
      <c r="B139" s="40" t="s">
        <v>349</v>
      </c>
      <c r="C139" s="40" t="s">
        <v>255</v>
      </c>
      <c r="D139" s="40" t="s">
        <v>221</v>
      </c>
      <c r="E139" s="21" t="s">
        <v>363</v>
      </c>
      <c r="F139" s="247">
        <f t="shared" si="26"/>
        <v>0</v>
      </c>
      <c r="G139" s="21"/>
      <c r="H139" s="240"/>
      <c r="I139" s="269"/>
      <c r="J139" s="240"/>
      <c r="K139" s="240"/>
      <c r="L139" s="26">
        <f aca="true" t="shared" si="31" ref="L139:L144">N139+M139</f>
        <v>0</v>
      </c>
      <c r="M139" s="26">
        <f>J139*9.9%+J139</f>
        <v>0</v>
      </c>
      <c r="N139" s="26">
        <f aca="true" t="shared" si="32" ref="N139:N144">K139*22.4%+K139</f>
        <v>0</v>
      </c>
      <c r="O139" s="26">
        <f aca="true" t="shared" si="33" ref="O139:O144">L139-I139</f>
        <v>0</v>
      </c>
      <c r="P139" s="26">
        <f aca="true" t="shared" si="34" ref="P139:P144">M139-J139</f>
        <v>0</v>
      </c>
      <c r="Q139" s="26">
        <f aca="true" t="shared" si="35" ref="Q139:Q144">N139-K139</f>
        <v>0</v>
      </c>
      <c r="R139" s="26">
        <f>L139*0.06+L139</f>
        <v>0</v>
      </c>
      <c r="S139" s="26">
        <f>M139*0.06+M139</f>
        <v>0</v>
      </c>
      <c r="T139" s="26">
        <f aca="true" t="shared" si="36" ref="T139:T144">N139*0.06+N139</f>
        <v>0</v>
      </c>
      <c r="U139" s="26">
        <f aca="true" t="shared" si="37" ref="U139:U144">R139*0.05+R139</f>
        <v>0</v>
      </c>
      <c r="V139" s="26">
        <f aca="true" t="shared" si="38" ref="V139:V144">S139*0.05+S139</f>
        <v>0</v>
      </c>
      <c r="W139" s="62">
        <f aca="true" t="shared" si="39" ref="W139:W144">T139*0.05+T139</f>
        <v>0</v>
      </c>
      <c r="X139" s="70"/>
    </row>
    <row r="140" spans="1:24" ht="24.75" customHeight="1">
      <c r="A140" s="39" t="s">
        <v>364</v>
      </c>
      <c r="B140" s="40" t="s">
        <v>365</v>
      </c>
      <c r="C140" s="40" t="s">
        <v>194</v>
      </c>
      <c r="D140" s="40" t="s">
        <v>194</v>
      </c>
      <c r="E140" s="41" t="s">
        <v>366</v>
      </c>
      <c r="F140" s="247">
        <f>G140+H140</f>
        <v>474157.4</v>
      </c>
      <c r="G140" s="274">
        <v>474157.4</v>
      </c>
      <c r="H140" s="269"/>
      <c r="I140" s="269">
        <f t="shared" si="30"/>
        <v>1200000</v>
      </c>
      <c r="J140" s="269">
        <v>1200000</v>
      </c>
      <c r="K140" s="269"/>
      <c r="L140" s="26">
        <f t="shared" si="31"/>
        <v>1300000</v>
      </c>
      <c r="M140" s="26">
        <v>1300000</v>
      </c>
      <c r="N140" s="26">
        <f t="shared" si="32"/>
        <v>0</v>
      </c>
      <c r="O140" s="26">
        <f t="shared" si="33"/>
        <v>100000</v>
      </c>
      <c r="P140" s="26">
        <f t="shared" si="34"/>
        <v>100000</v>
      </c>
      <c r="Q140" s="26">
        <f t="shared" si="35"/>
        <v>0</v>
      </c>
      <c r="R140" s="26">
        <v>1400000</v>
      </c>
      <c r="S140" s="26">
        <v>1400000</v>
      </c>
      <c r="T140" s="26">
        <f t="shared" si="36"/>
        <v>0</v>
      </c>
      <c r="U140" s="26">
        <f t="shared" si="37"/>
        <v>1470000</v>
      </c>
      <c r="V140" s="26">
        <f t="shared" si="38"/>
        <v>1470000</v>
      </c>
      <c r="W140" s="62">
        <f t="shared" si="39"/>
        <v>0</v>
      </c>
      <c r="X140" s="70"/>
    </row>
    <row r="141" spans="1:24" ht="15.75" customHeight="1">
      <c r="A141" s="39"/>
      <c r="B141" s="40"/>
      <c r="C141" s="40"/>
      <c r="D141" s="40"/>
      <c r="E141" s="21" t="s">
        <v>5</v>
      </c>
      <c r="F141" s="247">
        <f>G141+H141</f>
        <v>0</v>
      </c>
      <c r="G141" s="21"/>
      <c r="H141" s="240"/>
      <c r="I141" s="269"/>
      <c r="J141" s="240"/>
      <c r="K141" s="240"/>
      <c r="L141" s="26">
        <f t="shared" si="31"/>
        <v>0</v>
      </c>
      <c r="M141" s="26">
        <f>J141*0.04+J141</f>
        <v>0</v>
      </c>
      <c r="N141" s="26">
        <f t="shared" si="32"/>
        <v>0</v>
      </c>
      <c r="O141" s="26">
        <f t="shared" si="33"/>
        <v>0</v>
      </c>
      <c r="P141" s="26">
        <f t="shared" si="34"/>
        <v>0</v>
      </c>
      <c r="Q141" s="26">
        <f t="shared" si="35"/>
        <v>0</v>
      </c>
      <c r="R141" s="26">
        <f>L141*0.06+L141</f>
        <v>0</v>
      </c>
      <c r="S141" s="26">
        <f>M141*0.06+M141</f>
        <v>0</v>
      </c>
      <c r="T141" s="26">
        <f t="shared" si="36"/>
        <v>0</v>
      </c>
      <c r="U141" s="26">
        <f t="shared" si="37"/>
        <v>0</v>
      </c>
      <c r="V141" s="26">
        <f t="shared" si="38"/>
        <v>0</v>
      </c>
      <c r="W141" s="62">
        <f t="shared" si="39"/>
        <v>0</v>
      </c>
      <c r="X141" s="70"/>
    </row>
    <row r="142" spans="1:256" s="6" customFormat="1" ht="29.25" customHeight="1">
      <c r="A142" s="15" t="s">
        <v>367</v>
      </c>
      <c r="B142" s="12" t="s">
        <v>365</v>
      </c>
      <c r="C142" s="12" t="s">
        <v>197</v>
      </c>
      <c r="D142" s="12" t="s">
        <v>194</v>
      </c>
      <c r="E142" s="42" t="s">
        <v>368</v>
      </c>
      <c r="F142" s="247">
        <f>G142+H142</f>
        <v>474157.4</v>
      </c>
      <c r="G142" s="271">
        <v>474157.4</v>
      </c>
      <c r="H142" s="272"/>
      <c r="I142" s="269">
        <f t="shared" si="30"/>
        <v>1200000</v>
      </c>
      <c r="J142" s="269">
        <v>1200000</v>
      </c>
      <c r="K142" s="272"/>
      <c r="L142" s="26">
        <f t="shared" si="31"/>
        <v>1300000</v>
      </c>
      <c r="M142" s="26">
        <v>1300000</v>
      </c>
      <c r="N142" s="26">
        <f t="shared" si="32"/>
        <v>0</v>
      </c>
      <c r="O142" s="26">
        <f t="shared" si="33"/>
        <v>100000</v>
      </c>
      <c r="P142" s="26">
        <f t="shared" si="34"/>
        <v>100000</v>
      </c>
      <c r="Q142" s="26">
        <f t="shared" si="35"/>
        <v>0</v>
      </c>
      <c r="R142" s="26">
        <v>1400000</v>
      </c>
      <c r="S142" s="26">
        <v>1400000</v>
      </c>
      <c r="T142" s="26">
        <f t="shared" si="36"/>
        <v>0</v>
      </c>
      <c r="U142" s="26">
        <f t="shared" si="37"/>
        <v>1470000</v>
      </c>
      <c r="V142" s="26">
        <f t="shared" si="38"/>
        <v>1470000</v>
      </c>
      <c r="W142" s="62">
        <f t="shared" si="39"/>
        <v>0</v>
      </c>
      <c r="X142" s="70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4" ht="18.75" customHeight="1">
      <c r="A143" s="39"/>
      <c r="B143" s="40"/>
      <c r="C143" s="40"/>
      <c r="D143" s="40"/>
      <c r="E143" s="21" t="s">
        <v>199</v>
      </c>
      <c r="F143" s="247">
        <f>G143+H143</f>
        <v>0</v>
      </c>
      <c r="G143" s="21"/>
      <c r="H143" s="240"/>
      <c r="I143" s="240"/>
      <c r="J143" s="240"/>
      <c r="K143" s="240"/>
      <c r="L143" s="26">
        <f t="shared" si="31"/>
        <v>0</v>
      </c>
      <c r="M143" s="26"/>
      <c r="N143" s="26">
        <f t="shared" si="32"/>
        <v>0</v>
      </c>
      <c r="O143" s="26">
        <f t="shared" si="33"/>
        <v>0</v>
      </c>
      <c r="P143" s="26">
        <f t="shared" si="34"/>
        <v>0</v>
      </c>
      <c r="Q143" s="26">
        <f t="shared" si="35"/>
        <v>0</v>
      </c>
      <c r="R143" s="26">
        <f>L143*0.06+L143</f>
        <v>0</v>
      </c>
      <c r="S143" s="26">
        <f>M143*0.06+M143</f>
        <v>0</v>
      </c>
      <c r="T143" s="26">
        <f t="shared" si="36"/>
        <v>0</v>
      </c>
      <c r="U143" s="26">
        <f t="shared" si="37"/>
        <v>0</v>
      </c>
      <c r="V143" s="26">
        <f t="shared" si="38"/>
        <v>0</v>
      </c>
      <c r="W143" s="62">
        <f t="shared" si="39"/>
        <v>0</v>
      </c>
      <c r="X143" s="70"/>
    </row>
    <row r="144" spans="1:24" ht="33" customHeight="1" thickBot="1">
      <c r="A144" s="43" t="s">
        <v>369</v>
      </c>
      <c r="B144" s="44" t="s">
        <v>365</v>
      </c>
      <c r="C144" s="44" t="s">
        <v>197</v>
      </c>
      <c r="D144" s="44" t="s">
        <v>221</v>
      </c>
      <c r="E144" s="28" t="s">
        <v>370</v>
      </c>
      <c r="F144" s="247">
        <f>G144+H144</f>
        <v>474157.4</v>
      </c>
      <c r="G144" s="271">
        <v>474157.4</v>
      </c>
      <c r="H144" s="246"/>
      <c r="I144" s="269">
        <f>J144+K144</f>
        <v>1200000</v>
      </c>
      <c r="J144" s="269">
        <v>1200000</v>
      </c>
      <c r="K144" s="246"/>
      <c r="L144" s="26">
        <f t="shared" si="31"/>
        <v>1300000</v>
      </c>
      <c r="M144" s="26">
        <v>1300000</v>
      </c>
      <c r="N144" s="26">
        <f t="shared" si="32"/>
        <v>0</v>
      </c>
      <c r="O144" s="26">
        <f t="shared" si="33"/>
        <v>100000</v>
      </c>
      <c r="P144" s="26">
        <f t="shared" si="34"/>
        <v>100000</v>
      </c>
      <c r="Q144" s="26">
        <f t="shared" si="35"/>
        <v>0</v>
      </c>
      <c r="R144" s="26">
        <v>1400000</v>
      </c>
      <c r="S144" s="26">
        <v>1400000</v>
      </c>
      <c r="T144" s="26">
        <f t="shared" si="36"/>
        <v>0</v>
      </c>
      <c r="U144" s="26">
        <f t="shared" si="37"/>
        <v>1470000</v>
      </c>
      <c r="V144" s="26">
        <f t="shared" si="38"/>
        <v>1470000</v>
      </c>
      <c r="W144" s="62">
        <f t="shared" si="39"/>
        <v>0</v>
      </c>
      <c r="X144" s="71"/>
    </row>
  </sheetData>
  <sheetProtection/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5"/>
  <sheetViews>
    <sheetView zoomScale="110" zoomScaleNormal="110" zoomScalePageLayoutView="0" workbookViewId="0" topLeftCell="A34">
      <selection activeCell="D9" sqref="D9:F9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2" customWidth="1"/>
    <col min="10" max="10" width="14.8515625" style="1" customWidth="1"/>
    <col min="11" max="11" width="16.28125" style="1" customWidth="1"/>
    <col min="12" max="12" width="15.7109375" style="1" customWidth="1"/>
    <col min="13" max="13" width="13.7109375" style="1" customWidth="1"/>
    <col min="14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1.140625" style="0" customWidth="1"/>
  </cols>
  <sheetData>
    <row r="1" ht="24" customHeight="1"/>
    <row r="2" spans="1:22" ht="27" customHeight="1">
      <c r="A2" s="31"/>
      <c r="B2" s="32"/>
      <c r="C2" s="31"/>
      <c r="D2" s="31"/>
      <c r="E2" s="31"/>
      <c r="F2" s="31"/>
      <c r="G2" s="31"/>
      <c r="H2" s="31"/>
      <c r="I2" s="31"/>
      <c r="J2" s="33"/>
      <c r="K2" s="33"/>
      <c r="L2" s="45"/>
      <c r="M2" s="45"/>
      <c r="N2" s="45"/>
      <c r="O2" s="45"/>
      <c r="P2" s="33"/>
      <c r="Q2" s="33"/>
      <c r="R2" s="45"/>
      <c r="S2" s="33"/>
      <c r="T2" s="361" t="s">
        <v>613</v>
      </c>
      <c r="U2" s="361"/>
      <c r="V2" s="361"/>
    </row>
    <row r="3" spans="1:21" ht="42.75" customHeight="1">
      <c r="A3" s="364" t="s">
        <v>725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</row>
    <row r="4" spans="1:22" ht="18.75" customHeight="1">
      <c r="A4" s="31"/>
      <c r="B4" s="32"/>
      <c r="C4" s="31"/>
      <c r="D4" s="31"/>
      <c r="E4" s="31"/>
      <c r="F4" s="31"/>
      <c r="G4" s="31"/>
      <c r="H4" s="31"/>
      <c r="I4" s="3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V4" s="34" t="s">
        <v>0</v>
      </c>
    </row>
    <row r="5" spans="1:22" ht="23.25" customHeight="1">
      <c r="A5" s="330" t="s">
        <v>1</v>
      </c>
      <c r="B5" s="365" t="s">
        <v>371</v>
      </c>
      <c r="C5" s="330" t="s">
        <v>372</v>
      </c>
      <c r="D5" s="366" t="s">
        <v>716</v>
      </c>
      <c r="E5" s="366"/>
      <c r="F5" s="366"/>
      <c r="G5" s="366" t="s">
        <v>717</v>
      </c>
      <c r="H5" s="366"/>
      <c r="I5" s="366"/>
      <c r="J5" s="366" t="s">
        <v>184</v>
      </c>
      <c r="K5" s="366"/>
      <c r="L5" s="366"/>
      <c r="M5" s="367" t="s">
        <v>719</v>
      </c>
      <c r="N5" s="367"/>
      <c r="O5" s="367"/>
      <c r="P5" s="366" t="s">
        <v>712</v>
      </c>
      <c r="Q5" s="366"/>
      <c r="R5" s="366"/>
      <c r="S5" s="366" t="s">
        <v>720</v>
      </c>
      <c r="T5" s="366"/>
      <c r="U5" s="366"/>
      <c r="V5" s="58" t="s">
        <v>616</v>
      </c>
    </row>
    <row r="6" spans="1:22" ht="20.25" customHeight="1">
      <c r="A6" s="330"/>
      <c r="B6" s="365"/>
      <c r="C6" s="330"/>
      <c r="D6" s="324" t="s">
        <v>4</v>
      </c>
      <c r="E6" s="324" t="s">
        <v>5</v>
      </c>
      <c r="F6" s="324"/>
      <c r="G6" s="324" t="s">
        <v>4</v>
      </c>
      <c r="H6" s="324" t="s">
        <v>5</v>
      </c>
      <c r="I6" s="324"/>
      <c r="J6" s="324" t="s">
        <v>4</v>
      </c>
      <c r="K6" s="324" t="s">
        <v>5</v>
      </c>
      <c r="L6" s="324"/>
      <c r="M6" s="324" t="s">
        <v>4</v>
      </c>
      <c r="N6" s="324" t="s">
        <v>5</v>
      </c>
      <c r="O6" s="324"/>
      <c r="P6" s="324" t="s">
        <v>4</v>
      </c>
      <c r="Q6" s="324" t="s">
        <v>5</v>
      </c>
      <c r="R6" s="324"/>
      <c r="S6" s="324" t="s">
        <v>4</v>
      </c>
      <c r="T6" s="324" t="s">
        <v>5</v>
      </c>
      <c r="U6" s="324"/>
      <c r="V6" s="319" t="s">
        <v>721</v>
      </c>
    </row>
    <row r="7" spans="1:22" ht="34.5" customHeight="1">
      <c r="A7" s="330"/>
      <c r="B7" s="365"/>
      <c r="C7" s="330"/>
      <c r="D7" s="324"/>
      <c r="E7" s="14" t="s">
        <v>6</v>
      </c>
      <c r="F7" s="14" t="s">
        <v>7</v>
      </c>
      <c r="G7" s="324"/>
      <c r="H7" s="14" t="s">
        <v>6</v>
      </c>
      <c r="I7" s="14" t="s">
        <v>7</v>
      </c>
      <c r="J7" s="324"/>
      <c r="K7" s="14" t="s">
        <v>6</v>
      </c>
      <c r="L7" s="14" t="s">
        <v>7</v>
      </c>
      <c r="M7" s="324"/>
      <c r="N7" s="14" t="s">
        <v>6</v>
      </c>
      <c r="O7" s="14" t="s">
        <v>7</v>
      </c>
      <c r="P7" s="324"/>
      <c r="Q7" s="14" t="s">
        <v>6</v>
      </c>
      <c r="R7" s="14" t="s">
        <v>7</v>
      </c>
      <c r="S7" s="324"/>
      <c r="T7" s="14" t="s">
        <v>6</v>
      </c>
      <c r="U7" s="14" t="s">
        <v>7</v>
      </c>
      <c r="V7" s="319"/>
    </row>
    <row r="8" spans="1:22" ht="16.5" customHeight="1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14">
        <v>16</v>
      </c>
      <c r="Q8" s="12">
        <v>17</v>
      </c>
      <c r="R8" s="14">
        <v>18</v>
      </c>
      <c r="S8" s="12">
        <v>19</v>
      </c>
      <c r="T8" s="14">
        <v>20</v>
      </c>
      <c r="U8" s="12">
        <v>21</v>
      </c>
      <c r="V8" s="14">
        <v>22</v>
      </c>
    </row>
    <row r="9" spans="1:22" s="6" customFormat="1" ht="23.25" customHeight="1">
      <c r="A9" s="11" t="s">
        <v>373</v>
      </c>
      <c r="B9" s="38" t="s">
        <v>191</v>
      </c>
      <c r="C9" s="11" t="s">
        <v>10</v>
      </c>
      <c r="D9" s="247">
        <f>E9+F9</f>
        <v>6406958.5</v>
      </c>
      <c r="E9" s="247">
        <v>2497872.3</v>
      </c>
      <c r="F9" s="254">
        <v>3909086.2</v>
      </c>
      <c r="G9" s="11">
        <f>H9+I9</f>
        <v>5408907.3</v>
      </c>
      <c r="H9" s="11">
        <v>4144000</v>
      </c>
      <c r="I9" s="11">
        <v>1264907.3</v>
      </c>
      <c r="J9" s="26">
        <f>L9+K9</f>
        <v>6035701.3</v>
      </c>
      <c r="K9" s="99">
        <v>4735701.3</v>
      </c>
      <c r="L9" s="26">
        <v>1300000</v>
      </c>
      <c r="M9" s="26">
        <f>J9-G9</f>
        <v>626794</v>
      </c>
      <c r="N9" s="26">
        <f>K9-H9</f>
        <v>591701.2999999998</v>
      </c>
      <c r="O9" s="26">
        <f>L9-I9</f>
        <v>35092.69999999995</v>
      </c>
      <c r="P9" s="26">
        <f>Q9+R9</f>
        <v>6397843.378</v>
      </c>
      <c r="Q9" s="26">
        <f>K9*0.06+K9</f>
        <v>5019843.378</v>
      </c>
      <c r="R9" s="26">
        <f>L9*0.06+L9</f>
        <v>1378000</v>
      </c>
      <c r="S9" s="26">
        <f>T9+U9</f>
        <v>6717735.5468999995</v>
      </c>
      <c r="T9" s="26">
        <f>Q9*0.05+Q9</f>
        <v>5270835.5468999995</v>
      </c>
      <c r="U9" s="26">
        <f>R9*0.05+R9</f>
        <v>1446900</v>
      </c>
      <c r="V9" s="64"/>
    </row>
    <row r="10" spans="1:22" ht="12.75" customHeight="1">
      <c r="A10" s="22"/>
      <c r="B10" s="21" t="s">
        <v>5</v>
      </c>
      <c r="C10" s="22"/>
      <c r="D10" s="11"/>
      <c r="E10" s="22"/>
      <c r="F10" s="22"/>
      <c r="G10" s="11"/>
      <c r="H10" s="22"/>
      <c r="I10" s="22"/>
      <c r="J10" s="26">
        <f aca="true" t="shared" si="0" ref="J10:J73">K10+L10</f>
        <v>0</v>
      </c>
      <c r="K10" s="26">
        <f aca="true" t="shared" si="1" ref="K10:K73">H10*9.9%+H10</f>
        <v>0</v>
      </c>
      <c r="L10" s="26">
        <f aca="true" t="shared" si="2" ref="L10:L73">I10*22.4%+I10</f>
        <v>0</v>
      </c>
      <c r="M10" s="26">
        <f aca="true" t="shared" si="3" ref="M10:M73">J10-G10</f>
        <v>0</v>
      </c>
      <c r="N10" s="26">
        <f aca="true" t="shared" si="4" ref="N10:N73">K10-H10</f>
        <v>0</v>
      </c>
      <c r="O10" s="26">
        <f aca="true" t="shared" si="5" ref="O10:O73">L10-I10</f>
        <v>0</v>
      </c>
      <c r="P10" s="26">
        <f aca="true" t="shared" si="6" ref="P10:P73">Q10+R10</f>
        <v>0</v>
      </c>
      <c r="Q10" s="26">
        <f aca="true" t="shared" si="7" ref="Q10:Q73">K10*0.06+K10</f>
        <v>0</v>
      </c>
      <c r="R10" s="26">
        <f aca="true" t="shared" si="8" ref="R10:R73">L10*0.06+L10</f>
        <v>0</v>
      </c>
      <c r="S10" s="26">
        <f aca="true" t="shared" si="9" ref="S10:S73">T10+U10</f>
        <v>0</v>
      </c>
      <c r="T10" s="26">
        <f aca="true" t="shared" si="10" ref="T10:T73">Q10*0.05+Q10</f>
        <v>0</v>
      </c>
      <c r="U10" s="26">
        <f aca="true" t="shared" si="11" ref="U10:U73">R10*0.05+R10</f>
        <v>0</v>
      </c>
      <c r="V10" s="65"/>
    </row>
    <row r="11" spans="1:22" s="6" customFormat="1" ht="24.75" customHeight="1">
      <c r="A11" s="11" t="s">
        <v>374</v>
      </c>
      <c r="B11" s="38" t="s">
        <v>375</v>
      </c>
      <c r="C11" s="11" t="s">
        <v>376</v>
      </c>
      <c r="D11" s="11">
        <f>E11+F11</f>
        <v>2497872.3</v>
      </c>
      <c r="E11" s="247">
        <v>2497872.3</v>
      </c>
      <c r="F11" s="11"/>
      <c r="G11" s="11">
        <f aca="true" t="shared" si="12" ref="G11:G74">H11+I11</f>
        <v>4144000</v>
      </c>
      <c r="H11" s="11">
        <v>4144000</v>
      </c>
      <c r="I11" s="11"/>
      <c r="J11" s="26">
        <f t="shared" si="0"/>
        <v>4101896.4</v>
      </c>
      <c r="K11" s="99">
        <v>4101896.4</v>
      </c>
      <c r="L11" s="26">
        <f t="shared" si="2"/>
        <v>0</v>
      </c>
      <c r="M11" s="26">
        <f t="shared" si="3"/>
        <v>-42103.60000000009</v>
      </c>
      <c r="N11" s="26">
        <f t="shared" si="4"/>
        <v>-42103.60000000009</v>
      </c>
      <c r="O11" s="26">
        <f t="shared" si="5"/>
        <v>0</v>
      </c>
      <c r="P11" s="26">
        <f t="shared" si="6"/>
        <v>4348010.184</v>
      </c>
      <c r="Q11" s="26">
        <f t="shared" si="7"/>
        <v>4348010.184</v>
      </c>
      <c r="R11" s="26">
        <f t="shared" si="8"/>
        <v>0</v>
      </c>
      <c r="S11" s="26">
        <f t="shared" si="9"/>
        <v>4565410.693200001</v>
      </c>
      <c r="T11" s="26">
        <f t="shared" si="10"/>
        <v>4565410.693200001</v>
      </c>
      <c r="U11" s="26">
        <f t="shared" si="11"/>
        <v>0</v>
      </c>
      <c r="V11" s="64"/>
    </row>
    <row r="12" spans="1:22" ht="12.75" customHeight="1">
      <c r="A12" s="22"/>
      <c r="B12" s="21" t="s">
        <v>5</v>
      </c>
      <c r="C12" s="22"/>
      <c r="D12" s="11"/>
      <c r="E12" s="22"/>
      <c r="F12" s="22"/>
      <c r="G12" s="11"/>
      <c r="H12" s="22"/>
      <c r="I12" s="22"/>
      <c r="J12" s="26">
        <f t="shared" si="0"/>
        <v>0</v>
      </c>
      <c r="K12" s="26">
        <f t="shared" si="1"/>
        <v>0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  <c r="P12" s="26">
        <f t="shared" si="6"/>
        <v>0</v>
      </c>
      <c r="Q12" s="26">
        <f t="shared" si="7"/>
        <v>0</v>
      </c>
      <c r="R12" s="26">
        <f t="shared" si="8"/>
        <v>0</v>
      </c>
      <c r="S12" s="26">
        <f t="shared" si="9"/>
        <v>0</v>
      </c>
      <c r="T12" s="26">
        <f t="shared" si="10"/>
        <v>0</v>
      </c>
      <c r="U12" s="26">
        <f t="shared" si="11"/>
        <v>0</v>
      </c>
      <c r="V12" s="65"/>
    </row>
    <row r="13" spans="1:22" s="6" customFormat="1" ht="25.5" customHeight="1">
      <c r="A13" s="11" t="s">
        <v>377</v>
      </c>
      <c r="B13" s="17" t="s">
        <v>378</v>
      </c>
      <c r="C13" s="11" t="s">
        <v>376</v>
      </c>
      <c r="D13" s="11">
        <f>E13+F13</f>
        <v>636061.3</v>
      </c>
      <c r="E13" s="11">
        <v>636061.3</v>
      </c>
      <c r="F13" s="11"/>
      <c r="G13" s="11">
        <f t="shared" si="12"/>
        <v>885848</v>
      </c>
      <c r="H13" s="11">
        <v>885848</v>
      </c>
      <c r="I13" s="11"/>
      <c r="J13" s="26">
        <f t="shared" si="0"/>
        <v>973546.952</v>
      </c>
      <c r="K13" s="26">
        <f t="shared" si="1"/>
        <v>973546.952</v>
      </c>
      <c r="L13" s="26">
        <f t="shared" si="2"/>
        <v>0</v>
      </c>
      <c r="M13" s="26">
        <f t="shared" si="3"/>
        <v>87698.95200000005</v>
      </c>
      <c r="N13" s="26">
        <f t="shared" si="4"/>
        <v>87698.95200000005</v>
      </c>
      <c r="O13" s="26">
        <f t="shared" si="5"/>
        <v>0</v>
      </c>
      <c r="P13" s="26">
        <f t="shared" si="6"/>
        <v>1031959.7691200001</v>
      </c>
      <c r="Q13" s="26">
        <f t="shared" si="7"/>
        <v>1031959.7691200001</v>
      </c>
      <c r="R13" s="26">
        <f t="shared" si="8"/>
        <v>0</v>
      </c>
      <c r="S13" s="26">
        <f t="shared" si="9"/>
        <v>1083557.7575760002</v>
      </c>
      <c r="T13" s="26">
        <f t="shared" si="10"/>
        <v>1083557.7575760002</v>
      </c>
      <c r="U13" s="26">
        <f t="shared" si="11"/>
        <v>0</v>
      </c>
      <c r="V13" s="64"/>
    </row>
    <row r="14" spans="1:22" ht="12.75" customHeight="1">
      <c r="A14" s="22"/>
      <c r="B14" s="21" t="s">
        <v>5</v>
      </c>
      <c r="C14" s="22"/>
      <c r="D14" s="11"/>
      <c r="E14" s="22"/>
      <c r="F14" s="22"/>
      <c r="G14" s="11"/>
      <c r="H14" s="22"/>
      <c r="I14" s="22"/>
      <c r="J14" s="26">
        <f t="shared" si="0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6">
        <f t="shared" si="8"/>
        <v>0</v>
      </c>
      <c r="S14" s="26">
        <f t="shared" si="9"/>
        <v>0</v>
      </c>
      <c r="T14" s="26">
        <f t="shared" si="10"/>
        <v>0</v>
      </c>
      <c r="U14" s="26">
        <f t="shared" si="11"/>
        <v>0</v>
      </c>
      <c r="V14" s="65"/>
    </row>
    <row r="15" spans="1:22" s="6" customFormat="1" ht="25.5" customHeight="1">
      <c r="A15" s="11" t="s">
        <v>379</v>
      </c>
      <c r="B15" s="17" t="s">
        <v>380</v>
      </c>
      <c r="C15" s="11" t="s">
        <v>376</v>
      </c>
      <c r="D15" s="11">
        <f>E15+F15</f>
        <v>636061.3</v>
      </c>
      <c r="E15" s="11">
        <v>636061.3</v>
      </c>
      <c r="F15" s="11"/>
      <c r="G15" s="11">
        <f t="shared" si="12"/>
        <v>885848</v>
      </c>
      <c r="H15" s="11">
        <v>885848</v>
      </c>
      <c r="I15" s="11"/>
      <c r="J15" s="26">
        <f t="shared" si="0"/>
        <v>973546.952</v>
      </c>
      <c r="K15" s="26">
        <f t="shared" si="1"/>
        <v>973546.952</v>
      </c>
      <c r="L15" s="26">
        <f t="shared" si="2"/>
        <v>0</v>
      </c>
      <c r="M15" s="26">
        <f t="shared" si="3"/>
        <v>87698.95200000005</v>
      </c>
      <c r="N15" s="26">
        <f t="shared" si="4"/>
        <v>87698.95200000005</v>
      </c>
      <c r="O15" s="26">
        <f t="shared" si="5"/>
        <v>0</v>
      </c>
      <c r="P15" s="26">
        <f t="shared" si="6"/>
        <v>1031959.7691200001</v>
      </c>
      <c r="Q15" s="26">
        <f t="shared" si="7"/>
        <v>1031959.7691200001</v>
      </c>
      <c r="R15" s="26">
        <f t="shared" si="8"/>
        <v>0</v>
      </c>
      <c r="S15" s="26">
        <f t="shared" si="9"/>
        <v>1083557.7575760002</v>
      </c>
      <c r="T15" s="26">
        <f t="shared" si="10"/>
        <v>1083557.7575760002</v>
      </c>
      <c r="U15" s="26">
        <f t="shared" si="11"/>
        <v>0</v>
      </c>
      <c r="V15" s="64"/>
    </row>
    <row r="16" spans="1:22" ht="12.75" customHeight="1">
      <c r="A16" s="22"/>
      <c r="B16" s="21" t="s">
        <v>199</v>
      </c>
      <c r="C16" s="22"/>
      <c r="D16" s="11"/>
      <c r="E16" s="22"/>
      <c r="F16" s="22"/>
      <c r="G16" s="11"/>
      <c r="H16" s="22"/>
      <c r="I16" s="22"/>
      <c r="J16" s="26">
        <f t="shared" si="0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>
        <f t="shared" si="6"/>
        <v>0</v>
      </c>
      <c r="Q16" s="26">
        <f t="shared" si="7"/>
        <v>0</v>
      </c>
      <c r="R16" s="26">
        <f t="shared" si="8"/>
        <v>0</v>
      </c>
      <c r="S16" s="26">
        <f t="shared" si="9"/>
        <v>0</v>
      </c>
      <c r="T16" s="26">
        <f t="shared" si="10"/>
        <v>0</v>
      </c>
      <c r="U16" s="26">
        <f t="shared" si="11"/>
        <v>0</v>
      </c>
      <c r="V16" s="65"/>
    </row>
    <row r="17" spans="1:22" ht="14.25" customHeight="1">
      <c r="A17" s="22" t="s">
        <v>381</v>
      </c>
      <c r="B17" s="21" t="s">
        <v>382</v>
      </c>
      <c r="C17" s="22" t="s">
        <v>381</v>
      </c>
      <c r="D17" s="11">
        <f>E17+F17</f>
        <v>566644.1</v>
      </c>
      <c r="E17" s="22">
        <v>566644.1</v>
      </c>
      <c r="F17" s="22"/>
      <c r="G17" s="11">
        <f t="shared" si="12"/>
        <v>749348</v>
      </c>
      <c r="H17" s="22">
        <v>749348</v>
      </c>
      <c r="I17" s="22"/>
      <c r="J17" s="26">
        <f t="shared" si="0"/>
        <v>823533.452</v>
      </c>
      <c r="K17" s="26">
        <f t="shared" si="1"/>
        <v>823533.452</v>
      </c>
      <c r="L17" s="26">
        <f t="shared" si="2"/>
        <v>0</v>
      </c>
      <c r="M17" s="26">
        <f t="shared" si="3"/>
        <v>74185.45200000005</v>
      </c>
      <c r="N17" s="26">
        <f t="shared" si="4"/>
        <v>74185.45200000005</v>
      </c>
      <c r="O17" s="26">
        <f t="shared" si="5"/>
        <v>0</v>
      </c>
      <c r="P17" s="26">
        <f t="shared" si="6"/>
        <v>872945.45912</v>
      </c>
      <c r="Q17" s="26">
        <f t="shared" si="7"/>
        <v>872945.45912</v>
      </c>
      <c r="R17" s="26">
        <f t="shared" si="8"/>
        <v>0</v>
      </c>
      <c r="S17" s="26">
        <f t="shared" si="9"/>
        <v>916592.732076</v>
      </c>
      <c r="T17" s="26">
        <f t="shared" si="10"/>
        <v>916592.732076</v>
      </c>
      <c r="U17" s="26">
        <f t="shared" si="11"/>
        <v>0</v>
      </c>
      <c r="V17" s="65"/>
    </row>
    <row r="18" spans="1:22" ht="26.25" customHeight="1">
      <c r="A18" s="22" t="s">
        <v>383</v>
      </c>
      <c r="B18" s="21" t="s">
        <v>384</v>
      </c>
      <c r="C18" s="22" t="s">
        <v>383</v>
      </c>
      <c r="D18" s="11">
        <f>E18+F18</f>
        <v>69417.1</v>
      </c>
      <c r="E18" s="22">
        <v>69417.1</v>
      </c>
      <c r="F18" s="22"/>
      <c r="G18" s="11">
        <f t="shared" si="12"/>
        <v>136500</v>
      </c>
      <c r="H18" s="22">
        <v>136500</v>
      </c>
      <c r="I18" s="22"/>
      <c r="J18" s="26">
        <f t="shared" si="0"/>
        <v>150013.5</v>
      </c>
      <c r="K18" s="26">
        <f t="shared" si="1"/>
        <v>150013.5</v>
      </c>
      <c r="L18" s="26">
        <f t="shared" si="2"/>
        <v>0</v>
      </c>
      <c r="M18" s="26">
        <f t="shared" si="3"/>
        <v>13513.5</v>
      </c>
      <c r="N18" s="26">
        <f t="shared" si="4"/>
        <v>13513.5</v>
      </c>
      <c r="O18" s="26">
        <f t="shared" si="5"/>
        <v>0</v>
      </c>
      <c r="P18" s="26">
        <f t="shared" si="6"/>
        <v>159014.31</v>
      </c>
      <c r="Q18" s="26">
        <f t="shared" si="7"/>
        <v>159014.31</v>
      </c>
      <c r="R18" s="26">
        <f t="shared" si="8"/>
        <v>0</v>
      </c>
      <c r="S18" s="26">
        <f t="shared" si="9"/>
        <v>166965.0255</v>
      </c>
      <c r="T18" s="26">
        <f t="shared" si="10"/>
        <v>166965.0255</v>
      </c>
      <c r="U18" s="26">
        <f t="shared" si="11"/>
        <v>0</v>
      </c>
      <c r="V18" s="65"/>
    </row>
    <row r="19" spans="1:22" s="6" customFormat="1" ht="29.25" customHeight="1">
      <c r="A19" s="11" t="s">
        <v>385</v>
      </c>
      <c r="B19" s="17" t="s">
        <v>386</v>
      </c>
      <c r="C19" s="11" t="s">
        <v>376</v>
      </c>
      <c r="D19" s="11">
        <f>E19+F19</f>
        <v>322171.9</v>
      </c>
      <c r="E19" s="11">
        <v>322171.9</v>
      </c>
      <c r="F19" s="11"/>
      <c r="G19" s="11">
        <f t="shared" si="12"/>
        <v>714360</v>
      </c>
      <c r="H19" s="11">
        <v>714360</v>
      </c>
      <c r="I19" s="11"/>
      <c r="J19" s="26">
        <f t="shared" si="0"/>
        <v>785081.64</v>
      </c>
      <c r="K19" s="26">
        <f t="shared" si="1"/>
        <v>785081.64</v>
      </c>
      <c r="L19" s="26">
        <f t="shared" si="2"/>
        <v>0</v>
      </c>
      <c r="M19" s="26">
        <f t="shared" si="3"/>
        <v>70721.64000000001</v>
      </c>
      <c r="N19" s="26">
        <f t="shared" si="4"/>
        <v>70721.64000000001</v>
      </c>
      <c r="O19" s="26">
        <f t="shared" si="5"/>
        <v>0</v>
      </c>
      <c r="P19" s="26">
        <f t="shared" si="6"/>
        <v>832186.5384</v>
      </c>
      <c r="Q19" s="26">
        <f t="shared" si="7"/>
        <v>832186.5384</v>
      </c>
      <c r="R19" s="26">
        <f t="shared" si="8"/>
        <v>0</v>
      </c>
      <c r="S19" s="26">
        <f t="shared" si="9"/>
        <v>873795.86532</v>
      </c>
      <c r="T19" s="26">
        <f t="shared" si="10"/>
        <v>873795.86532</v>
      </c>
      <c r="U19" s="26">
        <f t="shared" si="11"/>
        <v>0</v>
      </c>
      <c r="V19" s="64"/>
    </row>
    <row r="20" spans="1:22" ht="12.75" customHeight="1">
      <c r="A20" s="22"/>
      <c r="B20" s="21" t="s">
        <v>5</v>
      </c>
      <c r="C20" s="22"/>
      <c r="D20" s="11"/>
      <c r="E20" s="22"/>
      <c r="F20" s="22"/>
      <c r="G20" s="11"/>
      <c r="H20" s="22"/>
      <c r="I20" s="22"/>
      <c r="J20" s="26">
        <f t="shared" si="0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>
        <f t="shared" si="6"/>
        <v>0</v>
      </c>
      <c r="Q20" s="26">
        <f t="shared" si="7"/>
        <v>0</v>
      </c>
      <c r="R20" s="26">
        <f t="shared" si="8"/>
        <v>0</v>
      </c>
      <c r="S20" s="26">
        <f t="shared" si="9"/>
        <v>0</v>
      </c>
      <c r="T20" s="26">
        <f t="shared" si="10"/>
        <v>0</v>
      </c>
      <c r="U20" s="26">
        <f t="shared" si="11"/>
        <v>0</v>
      </c>
      <c r="V20" s="65"/>
    </row>
    <row r="21" spans="1:22" s="6" customFormat="1" ht="25.5" customHeight="1">
      <c r="A21" s="11" t="s">
        <v>387</v>
      </c>
      <c r="B21" s="17" t="s">
        <v>388</v>
      </c>
      <c r="C21" s="11" t="s">
        <v>376</v>
      </c>
      <c r="D21" s="11">
        <f>E21+F21</f>
        <v>86484.4</v>
      </c>
      <c r="E21" s="11">
        <v>86484.4</v>
      </c>
      <c r="F21" s="11"/>
      <c r="G21" s="11">
        <f t="shared" si="12"/>
        <v>150995</v>
      </c>
      <c r="H21" s="11">
        <v>150995</v>
      </c>
      <c r="I21" s="11"/>
      <c r="J21" s="26">
        <f t="shared" si="0"/>
        <v>165943.505</v>
      </c>
      <c r="K21" s="26">
        <f t="shared" si="1"/>
        <v>165943.505</v>
      </c>
      <c r="L21" s="26">
        <f t="shared" si="2"/>
        <v>0</v>
      </c>
      <c r="M21" s="26">
        <f t="shared" si="3"/>
        <v>14948.505000000005</v>
      </c>
      <c r="N21" s="26">
        <f t="shared" si="4"/>
        <v>14948.505000000005</v>
      </c>
      <c r="O21" s="26">
        <f t="shared" si="5"/>
        <v>0</v>
      </c>
      <c r="P21" s="26">
        <f t="shared" si="6"/>
        <v>175900.1153</v>
      </c>
      <c r="Q21" s="26">
        <f t="shared" si="7"/>
        <v>175900.1153</v>
      </c>
      <c r="R21" s="26">
        <f t="shared" si="8"/>
        <v>0</v>
      </c>
      <c r="S21" s="26">
        <f t="shared" si="9"/>
        <v>184695.121065</v>
      </c>
      <c r="T21" s="26">
        <f t="shared" si="10"/>
        <v>184695.121065</v>
      </c>
      <c r="U21" s="26">
        <f t="shared" si="11"/>
        <v>0</v>
      </c>
      <c r="V21" s="64"/>
    </row>
    <row r="22" spans="1:22" ht="12.75" customHeight="1">
      <c r="A22" s="22"/>
      <c r="B22" s="21" t="s">
        <v>199</v>
      </c>
      <c r="C22" s="22"/>
      <c r="D22" s="11"/>
      <c r="E22" s="22"/>
      <c r="F22" s="22"/>
      <c r="G22" s="11"/>
      <c r="H22" s="22"/>
      <c r="I22" s="22"/>
      <c r="J22" s="26">
        <f t="shared" si="0"/>
        <v>0</v>
      </c>
      <c r="K22" s="26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>
        <f t="shared" si="6"/>
        <v>0</v>
      </c>
      <c r="Q22" s="26">
        <f t="shared" si="7"/>
        <v>0</v>
      </c>
      <c r="R22" s="26">
        <f t="shared" si="8"/>
        <v>0</v>
      </c>
      <c r="S22" s="26">
        <f t="shared" si="9"/>
        <v>0</v>
      </c>
      <c r="T22" s="26">
        <f t="shared" si="10"/>
        <v>0</v>
      </c>
      <c r="U22" s="26">
        <f t="shared" si="11"/>
        <v>0</v>
      </c>
      <c r="V22" s="65"/>
    </row>
    <row r="23" spans="1:22" ht="12.75" customHeight="1">
      <c r="A23" s="22">
        <v>4211</v>
      </c>
      <c r="B23" s="21" t="s">
        <v>619</v>
      </c>
      <c r="C23" s="22">
        <v>4211</v>
      </c>
      <c r="D23" s="11">
        <f aca="true" t="shared" si="13" ref="D23:D29">E23+F23</f>
        <v>76.8</v>
      </c>
      <c r="E23" s="22">
        <v>76.8</v>
      </c>
      <c r="F23" s="22"/>
      <c r="G23" s="11">
        <f t="shared" si="12"/>
        <v>3600</v>
      </c>
      <c r="H23" s="22">
        <v>3600</v>
      </c>
      <c r="I23" s="22"/>
      <c r="J23" s="26">
        <f t="shared" si="0"/>
        <v>3956.4</v>
      </c>
      <c r="K23" s="26">
        <f t="shared" si="1"/>
        <v>3956.4</v>
      </c>
      <c r="L23" s="26">
        <f t="shared" si="2"/>
        <v>0</v>
      </c>
      <c r="M23" s="26">
        <f t="shared" si="3"/>
        <v>356.4000000000001</v>
      </c>
      <c r="N23" s="26">
        <f t="shared" si="4"/>
        <v>356.4000000000001</v>
      </c>
      <c r="O23" s="26">
        <f t="shared" si="5"/>
        <v>0</v>
      </c>
      <c r="P23" s="26">
        <f t="shared" si="6"/>
        <v>4193.784</v>
      </c>
      <c r="Q23" s="26">
        <f t="shared" si="7"/>
        <v>4193.784</v>
      </c>
      <c r="R23" s="26">
        <f t="shared" si="8"/>
        <v>0</v>
      </c>
      <c r="S23" s="26">
        <f t="shared" si="9"/>
        <v>4403.473199999999</v>
      </c>
      <c r="T23" s="26">
        <f t="shared" si="10"/>
        <v>4403.473199999999</v>
      </c>
      <c r="U23" s="26">
        <f t="shared" si="11"/>
        <v>0</v>
      </c>
      <c r="V23" s="65"/>
    </row>
    <row r="24" spans="1:22" ht="12.75" customHeight="1">
      <c r="A24" s="22" t="s">
        <v>389</v>
      </c>
      <c r="B24" s="21" t="s">
        <v>390</v>
      </c>
      <c r="C24" s="22" t="s">
        <v>389</v>
      </c>
      <c r="D24" s="11">
        <f t="shared" si="13"/>
        <v>72043.85</v>
      </c>
      <c r="E24" s="22">
        <v>72043.85</v>
      </c>
      <c r="F24" s="22"/>
      <c r="G24" s="11">
        <f t="shared" si="12"/>
        <v>113600</v>
      </c>
      <c r="H24" s="22">
        <v>113600</v>
      </c>
      <c r="I24" s="22"/>
      <c r="J24" s="26">
        <f t="shared" si="0"/>
        <v>124846.4</v>
      </c>
      <c r="K24" s="26">
        <f t="shared" si="1"/>
        <v>124846.4</v>
      </c>
      <c r="L24" s="26">
        <f t="shared" si="2"/>
        <v>0</v>
      </c>
      <c r="M24" s="26">
        <f t="shared" si="3"/>
        <v>11246.399999999994</v>
      </c>
      <c r="N24" s="26">
        <f t="shared" si="4"/>
        <v>11246.399999999994</v>
      </c>
      <c r="O24" s="26">
        <f t="shared" si="5"/>
        <v>0</v>
      </c>
      <c r="P24" s="26">
        <f t="shared" si="6"/>
        <v>132337.184</v>
      </c>
      <c r="Q24" s="26">
        <f t="shared" si="7"/>
        <v>132337.184</v>
      </c>
      <c r="R24" s="26">
        <f t="shared" si="8"/>
        <v>0</v>
      </c>
      <c r="S24" s="26">
        <f t="shared" si="9"/>
        <v>138954.04320000001</v>
      </c>
      <c r="T24" s="26">
        <f t="shared" si="10"/>
        <v>138954.04320000001</v>
      </c>
      <c r="U24" s="26">
        <f t="shared" si="11"/>
        <v>0</v>
      </c>
      <c r="V24" s="65"/>
    </row>
    <row r="25" spans="1:22" ht="12.75" customHeight="1">
      <c r="A25" s="22" t="s">
        <v>391</v>
      </c>
      <c r="B25" s="21" t="s">
        <v>392</v>
      </c>
      <c r="C25" s="22" t="s">
        <v>391</v>
      </c>
      <c r="D25" s="11">
        <f t="shared" si="13"/>
        <v>961.9</v>
      </c>
      <c r="E25" s="22">
        <v>961.9</v>
      </c>
      <c r="F25" s="22"/>
      <c r="G25" s="11">
        <f t="shared" si="12"/>
        <v>6050</v>
      </c>
      <c r="H25" s="22">
        <v>6050</v>
      </c>
      <c r="I25" s="22"/>
      <c r="J25" s="26">
        <f t="shared" si="0"/>
        <v>6648.95</v>
      </c>
      <c r="K25" s="26">
        <f t="shared" si="1"/>
        <v>6648.95</v>
      </c>
      <c r="L25" s="26">
        <f t="shared" si="2"/>
        <v>0</v>
      </c>
      <c r="M25" s="26">
        <f t="shared" si="3"/>
        <v>598.9499999999998</v>
      </c>
      <c r="N25" s="26">
        <f t="shared" si="4"/>
        <v>598.9499999999998</v>
      </c>
      <c r="O25" s="26">
        <f t="shared" si="5"/>
        <v>0</v>
      </c>
      <c r="P25" s="26">
        <f t="shared" si="6"/>
        <v>7047.887</v>
      </c>
      <c r="Q25" s="26">
        <f t="shared" si="7"/>
        <v>7047.887</v>
      </c>
      <c r="R25" s="26">
        <f t="shared" si="8"/>
        <v>0</v>
      </c>
      <c r="S25" s="26">
        <f t="shared" si="9"/>
        <v>7400.281349999999</v>
      </c>
      <c r="T25" s="26">
        <f t="shared" si="10"/>
        <v>7400.281349999999</v>
      </c>
      <c r="U25" s="26">
        <f t="shared" si="11"/>
        <v>0</v>
      </c>
      <c r="V25" s="65"/>
    </row>
    <row r="26" spans="1:22" ht="12.75" customHeight="1">
      <c r="A26" s="22" t="s">
        <v>393</v>
      </c>
      <c r="B26" s="21" t="s">
        <v>394</v>
      </c>
      <c r="C26" s="22" t="s">
        <v>393</v>
      </c>
      <c r="D26" s="11">
        <f t="shared" si="13"/>
        <v>1955.3</v>
      </c>
      <c r="E26" s="22">
        <v>1955.3</v>
      </c>
      <c r="F26" s="22"/>
      <c r="G26" s="11">
        <f t="shared" si="12"/>
        <v>5380</v>
      </c>
      <c r="H26" s="22">
        <v>5380</v>
      </c>
      <c r="I26" s="22"/>
      <c r="J26" s="26">
        <f t="shared" si="0"/>
        <v>5912.62</v>
      </c>
      <c r="K26" s="26">
        <f t="shared" si="1"/>
        <v>5912.62</v>
      </c>
      <c r="L26" s="26">
        <f t="shared" si="2"/>
        <v>0</v>
      </c>
      <c r="M26" s="26">
        <f t="shared" si="3"/>
        <v>532.6199999999999</v>
      </c>
      <c r="N26" s="26">
        <f t="shared" si="4"/>
        <v>532.6199999999999</v>
      </c>
      <c r="O26" s="26">
        <f t="shared" si="5"/>
        <v>0</v>
      </c>
      <c r="P26" s="26">
        <f t="shared" si="6"/>
        <v>6267.3772</v>
      </c>
      <c r="Q26" s="26">
        <f t="shared" si="7"/>
        <v>6267.3772</v>
      </c>
      <c r="R26" s="26">
        <f t="shared" si="8"/>
        <v>0</v>
      </c>
      <c r="S26" s="26">
        <f t="shared" si="9"/>
        <v>6580.7460599999995</v>
      </c>
      <c r="T26" s="26">
        <f t="shared" si="10"/>
        <v>6580.7460599999995</v>
      </c>
      <c r="U26" s="26">
        <f t="shared" si="11"/>
        <v>0</v>
      </c>
      <c r="V26" s="65"/>
    </row>
    <row r="27" spans="1:22" ht="12.75" customHeight="1">
      <c r="A27" s="22" t="s">
        <v>395</v>
      </c>
      <c r="B27" s="21" t="s">
        <v>396</v>
      </c>
      <c r="C27" s="22" t="s">
        <v>395</v>
      </c>
      <c r="D27" s="11">
        <f t="shared" si="13"/>
        <v>102</v>
      </c>
      <c r="E27" s="22">
        <v>102</v>
      </c>
      <c r="F27" s="22"/>
      <c r="G27" s="11">
        <f t="shared" si="12"/>
        <v>2100</v>
      </c>
      <c r="H27" s="22">
        <v>2100</v>
      </c>
      <c r="I27" s="22"/>
      <c r="J27" s="26">
        <f t="shared" si="0"/>
        <v>2307.9</v>
      </c>
      <c r="K27" s="26">
        <f t="shared" si="1"/>
        <v>2307.9</v>
      </c>
      <c r="L27" s="26">
        <f t="shared" si="2"/>
        <v>0</v>
      </c>
      <c r="M27" s="26">
        <f t="shared" si="3"/>
        <v>207.9000000000001</v>
      </c>
      <c r="N27" s="26">
        <f t="shared" si="4"/>
        <v>207.9000000000001</v>
      </c>
      <c r="O27" s="26">
        <f t="shared" si="5"/>
        <v>0</v>
      </c>
      <c r="P27" s="26">
        <f t="shared" si="6"/>
        <v>2446.3740000000003</v>
      </c>
      <c r="Q27" s="26">
        <f t="shared" si="7"/>
        <v>2446.3740000000003</v>
      </c>
      <c r="R27" s="26">
        <f t="shared" si="8"/>
        <v>0</v>
      </c>
      <c r="S27" s="26">
        <f t="shared" si="9"/>
        <v>2568.6927</v>
      </c>
      <c r="T27" s="26">
        <f t="shared" si="10"/>
        <v>2568.6927</v>
      </c>
      <c r="U27" s="26">
        <f t="shared" si="11"/>
        <v>0</v>
      </c>
      <c r="V27" s="65"/>
    </row>
    <row r="28" spans="1:22" ht="12.75" customHeight="1">
      <c r="A28" s="22" t="s">
        <v>397</v>
      </c>
      <c r="B28" s="21" t="s">
        <v>398</v>
      </c>
      <c r="C28" s="22" t="s">
        <v>397</v>
      </c>
      <c r="D28" s="11">
        <f t="shared" si="13"/>
        <v>11708.5</v>
      </c>
      <c r="E28" s="22">
        <v>11708.5</v>
      </c>
      <c r="F28" s="22"/>
      <c r="G28" s="11">
        <f t="shared" si="12"/>
        <v>20265</v>
      </c>
      <c r="H28" s="22">
        <v>20265</v>
      </c>
      <c r="I28" s="22"/>
      <c r="J28" s="26">
        <f t="shared" si="0"/>
        <v>22271.235</v>
      </c>
      <c r="K28" s="26">
        <f t="shared" si="1"/>
        <v>22271.235</v>
      </c>
      <c r="L28" s="26">
        <f t="shared" si="2"/>
        <v>0</v>
      </c>
      <c r="M28" s="26">
        <f t="shared" si="3"/>
        <v>2006.2350000000006</v>
      </c>
      <c r="N28" s="26">
        <f t="shared" si="4"/>
        <v>2006.2350000000006</v>
      </c>
      <c r="O28" s="26">
        <f t="shared" si="5"/>
        <v>0</v>
      </c>
      <c r="P28" s="26">
        <f t="shared" si="6"/>
        <v>23607.5091</v>
      </c>
      <c r="Q28" s="26">
        <f t="shared" si="7"/>
        <v>23607.5091</v>
      </c>
      <c r="R28" s="26">
        <f t="shared" si="8"/>
        <v>0</v>
      </c>
      <c r="S28" s="26">
        <f t="shared" si="9"/>
        <v>24787.884555</v>
      </c>
      <c r="T28" s="26">
        <f t="shared" si="10"/>
        <v>24787.884555</v>
      </c>
      <c r="U28" s="26">
        <f t="shared" si="11"/>
        <v>0</v>
      </c>
      <c r="V28" s="65"/>
    </row>
    <row r="29" spans="1:22" s="6" customFormat="1" ht="25.5" customHeight="1">
      <c r="A29" s="11" t="s">
        <v>399</v>
      </c>
      <c r="B29" s="17" t="s">
        <v>400</v>
      </c>
      <c r="C29" s="11" t="s">
        <v>376</v>
      </c>
      <c r="D29" s="11">
        <f t="shared" si="13"/>
        <v>832.4</v>
      </c>
      <c r="E29" s="11">
        <v>832.4</v>
      </c>
      <c r="F29" s="11"/>
      <c r="G29" s="11">
        <f t="shared" si="12"/>
        <v>5790</v>
      </c>
      <c r="H29" s="11">
        <v>5790</v>
      </c>
      <c r="I29" s="11"/>
      <c r="J29" s="26">
        <f t="shared" si="0"/>
        <v>6363.21</v>
      </c>
      <c r="K29" s="26">
        <f t="shared" si="1"/>
        <v>6363.21</v>
      </c>
      <c r="L29" s="26">
        <f t="shared" si="2"/>
        <v>0</v>
      </c>
      <c r="M29" s="26">
        <f t="shared" si="3"/>
        <v>573.21</v>
      </c>
      <c r="N29" s="26">
        <f t="shared" si="4"/>
        <v>573.21</v>
      </c>
      <c r="O29" s="26">
        <f t="shared" si="5"/>
        <v>0</v>
      </c>
      <c r="P29" s="26">
        <f t="shared" si="6"/>
        <v>6745.0026</v>
      </c>
      <c r="Q29" s="26">
        <f t="shared" si="7"/>
        <v>6745.0026</v>
      </c>
      <c r="R29" s="26">
        <f t="shared" si="8"/>
        <v>0</v>
      </c>
      <c r="S29" s="26">
        <f t="shared" si="9"/>
        <v>7082.25273</v>
      </c>
      <c r="T29" s="26">
        <f t="shared" si="10"/>
        <v>7082.25273</v>
      </c>
      <c r="U29" s="26">
        <f t="shared" si="11"/>
        <v>0</v>
      </c>
      <c r="V29" s="64"/>
    </row>
    <row r="30" spans="1:22" ht="12.75" customHeight="1">
      <c r="A30" s="22"/>
      <c r="B30" s="21" t="s">
        <v>199</v>
      </c>
      <c r="C30" s="22"/>
      <c r="D30" s="11"/>
      <c r="E30" s="22"/>
      <c r="F30" s="22"/>
      <c r="G30" s="11"/>
      <c r="H30" s="22"/>
      <c r="I30" s="22"/>
      <c r="J30" s="26">
        <f t="shared" si="0"/>
        <v>0</v>
      </c>
      <c r="K30" s="26">
        <f t="shared" si="1"/>
        <v>0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6">
        <f t="shared" si="5"/>
        <v>0</v>
      </c>
      <c r="P30" s="26">
        <f t="shared" si="6"/>
        <v>0</v>
      </c>
      <c r="Q30" s="26">
        <f t="shared" si="7"/>
        <v>0</v>
      </c>
      <c r="R30" s="26">
        <f t="shared" si="8"/>
        <v>0</v>
      </c>
      <c r="S30" s="26">
        <f t="shared" si="9"/>
        <v>0</v>
      </c>
      <c r="T30" s="26">
        <f t="shared" si="10"/>
        <v>0</v>
      </c>
      <c r="U30" s="26">
        <f t="shared" si="11"/>
        <v>0</v>
      </c>
      <c r="V30" s="65"/>
    </row>
    <row r="31" spans="1:22" ht="12.75" customHeight="1">
      <c r="A31" s="22" t="s">
        <v>401</v>
      </c>
      <c r="B31" s="21" t="s">
        <v>402</v>
      </c>
      <c r="C31" s="22" t="s">
        <v>401</v>
      </c>
      <c r="D31" s="11">
        <f>E31+F31</f>
        <v>832.4</v>
      </c>
      <c r="E31" s="22">
        <v>832.4</v>
      </c>
      <c r="F31" s="22"/>
      <c r="G31" s="11">
        <f t="shared" si="12"/>
        <v>3790</v>
      </c>
      <c r="H31" s="22">
        <v>3790</v>
      </c>
      <c r="I31" s="22"/>
      <c r="J31" s="26">
        <f t="shared" si="0"/>
        <v>4165.21</v>
      </c>
      <c r="K31" s="26">
        <f t="shared" si="1"/>
        <v>4165.21</v>
      </c>
      <c r="L31" s="26">
        <f t="shared" si="2"/>
        <v>0</v>
      </c>
      <c r="M31" s="26">
        <f t="shared" si="3"/>
        <v>375.21000000000004</v>
      </c>
      <c r="N31" s="26">
        <f t="shared" si="4"/>
        <v>375.21000000000004</v>
      </c>
      <c r="O31" s="26">
        <f t="shared" si="5"/>
        <v>0</v>
      </c>
      <c r="P31" s="26">
        <f t="shared" si="6"/>
        <v>4415.1226</v>
      </c>
      <c r="Q31" s="26">
        <f t="shared" si="7"/>
        <v>4415.1226</v>
      </c>
      <c r="R31" s="26">
        <f t="shared" si="8"/>
        <v>0</v>
      </c>
      <c r="S31" s="26">
        <f t="shared" si="9"/>
        <v>4635.878729999999</v>
      </c>
      <c r="T31" s="26">
        <f t="shared" si="10"/>
        <v>4635.878729999999</v>
      </c>
      <c r="U31" s="26">
        <f t="shared" si="11"/>
        <v>0</v>
      </c>
      <c r="V31" s="65"/>
    </row>
    <row r="32" spans="1:22" ht="12.75" customHeight="1">
      <c r="A32" s="22" t="s">
        <v>403</v>
      </c>
      <c r="B32" s="21" t="s">
        <v>404</v>
      </c>
      <c r="C32" s="22" t="s">
        <v>403</v>
      </c>
      <c r="D32" s="11">
        <f>E32+F32</f>
        <v>0</v>
      </c>
      <c r="E32" s="22">
        <v>0</v>
      </c>
      <c r="F32" s="22"/>
      <c r="G32" s="11">
        <f t="shared" si="12"/>
        <v>2000</v>
      </c>
      <c r="H32" s="22">
        <v>2000</v>
      </c>
      <c r="I32" s="22"/>
      <c r="J32" s="26">
        <f t="shared" si="0"/>
        <v>2198</v>
      </c>
      <c r="K32" s="26">
        <f t="shared" si="1"/>
        <v>2198</v>
      </c>
      <c r="L32" s="26">
        <f t="shared" si="2"/>
        <v>0</v>
      </c>
      <c r="M32" s="26">
        <f t="shared" si="3"/>
        <v>198</v>
      </c>
      <c r="N32" s="26">
        <f t="shared" si="4"/>
        <v>198</v>
      </c>
      <c r="O32" s="26">
        <f t="shared" si="5"/>
        <v>0</v>
      </c>
      <c r="P32" s="26">
        <f t="shared" si="6"/>
        <v>2329.88</v>
      </c>
      <c r="Q32" s="26">
        <f t="shared" si="7"/>
        <v>2329.88</v>
      </c>
      <c r="R32" s="26">
        <f t="shared" si="8"/>
        <v>0</v>
      </c>
      <c r="S32" s="26">
        <f t="shared" si="9"/>
        <v>2446.3740000000003</v>
      </c>
      <c r="T32" s="26">
        <f t="shared" si="10"/>
        <v>2446.3740000000003</v>
      </c>
      <c r="U32" s="26">
        <f t="shared" si="11"/>
        <v>0</v>
      </c>
      <c r="V32" s="65"/>
    </row>
    <row r="33" spans="1:22" ht="12.75" customHeight="1">
      <c r="A33" s="22">
        <v>4223</v>
      </c>
      <c r="B33" s="21" t="s">
        <v>620</v>
      </c>
      <c r="C33" s="22">
        <v>4229</v>
      </c>
      <c r="D33" s="11"/>
      <c r="E33" s="22"/>
      <c r="F33" s="22"/>
      <c r="G33" s="11"/>
      <c r="H33" s="22"/>
      <c r="I33" s="22"/>
      <c r="J33" s="26">
        <f t="shared" si="0"/>
        <v>0</v>
      </c>
      <c r="K33" s="26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  <c r="P33" s="26">
        <f t="shared" si="6"/>
        <v>0</v>
      </c>
      <c r="Q33" s="26">
        <f t="shared" si="7"/>
        <v>0</v>
      </c>
      <c r="R33" s="26">
        <f t="shared" si="8"/>
        <v>0</v>
      </c>
      <c r="S33" s="26">
        <f t="shared" si="9"/>
        <v>0</v>
      </c>
      <c r="T33" s="26">
        <f t="shared" si="10"/>
        <v>0</v>
      </c>
      <c r="U33" s="26">
        <f t="shared" si="11"/>
        <v>0</v>
      </c>
      <c r="V33" s="65"/>
    </row>
    <row r="34" spans="1:22" s="6" customFormat="1" ht="25.5" customHeight="1">
      <c r="A34" s="11" t="s">
        <v>405</v>
      </c>
      <c r="B34" s="17" t="s">
        <v>406</v>
      </c>
      <c r="C34" s="11" t="s">
        <v>376</v>
      </c>
      <c r="D34" s="11">
        <f>E34+F34</f>
        <v>15640.3</v>
      </c>
      <c r="E34" s="11">
        <v>15640.3</v>
      </c>
      <c r="F34" s="11"/>
      <c r="G34" s="11">
        <f t="shared" si="12"/>
        <v>56055</v>
      </c>
      <c r="H34" s="11">
        <v>56055</v>
      </c>
      <c r="I34" s="11"/>
      <c r="J34" s="26">
        <f t="shared" si="0"/>
        <v>61604.445</v>
      </c>
      <c r="K34" s="26">
        <f t="shared" si="1"/>
        <v>61604.445</v>
      </c>
      <c r="L34" s="26">
        <f t="shared" si="2"/>
        <v>0</v>
      </c>
      <c r="M34" s="26">
        <f t="shared" si="3"/>
        <v>5549.445</v>
      </c>
      <c r="N34" s="26">
        <f t="shared" si="4"/>
        <v>5549.445</v>
      </c>
      <c r="O34" s="26">
        <f t="shared" si="5"/>
        <v>0</v>
      </c>
      <c r="P34" s="26">
        <f t="shared" si="6"/>
        <v>65300.7117</v>
      </c>
      <c r="Q34" s="26">
        <f t="shared" si="7"/>
        <v>65300.7117</v>
      </c>
      <c r="R34" s="26">
        <f t="shared" si="8"/>
        <v>0</v>
      </c>
      <c r="S34" s="26">
        <f t="shared" si="9"/>
        <v>68565.747285</v>
      </c>
      <c r="T34" s="26">
        <f t="shared" si="10"/>
        <v>68565.747285</v>
      </c>
      <c r="U34" s="26">
        <f t="shared" si="11"/>
        <v>0</v>
      </c>
      <c r="V34" s="64"/>
    </row>
    <row r="35" spans="1:22" ht="12.75" customHeight="1">
      <c r="A35" s="22"/>
      <c r="B35" s="21" t="s">
        <v>199</v>
      </c>
      <c r="C35" s="22"/>
      <c r="D35" s="11"/>
      <c r="E35" s="22"/>
      <c r="F35" s="22"/>
      <c r="G35" s="11"/>
      <c r="H35" s="22"/>
      <c r="I35" s="22"/>
      <c r="J35" s="26">
        <f t="shared" si="0"/>
        <v>0</v>
      </c>
      <c r="K35" s="26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>
        <f t="shared" si="5"/>
        <v>0</v>
      </c>
      <c r="P35" s="26">
        <f t="shared" si="6"/>
        <v>0</v>
      </c>
      <c r="Q35" s="26">
        <f t="shared" si="7"/>
        <v>0</v>
      </c>
      <c r="R35" s="26">
        <f t="shared" si="8"/>
        <v>0</v>
      </c>
      <c r="S35" s="26">
        <f t="shared" si="9"/>
        <v>0</v>
      </c>
      <c r="T35" s="26">
        <f t="shared" si="10"/>
        <v>0</v>
      </c>
      <c r="U35" s="26">
        <f t="shared" si="11"/>
        <v>0</v>
      </c>
      <c r="V35" s="65"/>
    </row>
    <row r="36" spans="1:22" ht="12.75" customHeight="1">
      <c r="A36" s="22" t="s">
        <v>407</v>
      </c>
      <c r="B36" s="21" t="s">
        <v>408</v>
      </c>
      <c r="C36" s="22" t="s">
        <v>407</v>
      </c>
      <c r="D36" s="11">
        <f aca="true" t="shared" si="14" ref="D36:D43">E36+F36</f>
        <v>278</v>
      </c>
      <c r="E36" s="22">
        <v>278</v>
      </c>
      <c r="F36" s="22"/>
      <c r="G36" s="11">
        <f t="shared" si="12"/>
        <v>3000</v>
      </c>
      <c r="H36" s="22">
        <v>3000</v>
      </c>
      <c r="I36" s="22"/>
      <c r="J36" s="26">
        <f t="shared" si="0"/>
        <v>3297</v>
      </c>
      <c r="K36" s="26">
        <f t="shared" si="1"/>
        <v>3297</v>
      </c>
      <c r="L36" s="26">
        <f t="shared" si="2"/>
        <v>0</v>
      </c>
      <c r="M36" s="26">
        <f t="shared" si="3"/>
        <v>297</v>
      </c>
      <c r="N36" s="26">
        <f t="shared" si="4"/>
        <v>297</v>
      </c>
      <c r="O36" s="26">
        <f t="shared" si="5"/>
        <v>0</v>
      </c>
      <c r="P36" s="26">
        <f t="shared" si="6"/>
        <v>3494.82</v>
      </c>
      <c r="Q36" s="26">
        <f t="shared" si="7"/>
        <v>3494.82</v>
      </c>
      <c r="R36" s="26">
        <f t="shared" si="8"/>
        <v>0</v>
      </c>
      <c r="S36" s="26">
        <f t="shared" si="9"/>
        <v>3669.561</v>
      </c>
      <c r="T36" s="26">
        <f t="shared" si="10"/>
        <v>3669.561</v>
      </c>
      <c r="U36" s="26">
        <f t="shared" si="11"/>
        <v>0</v>
      </c>
      <c r="V36" s="65"/>
    </row>
    <row r="37" spans="1:22" ht="12.75" customHeight="1">
      <c r="A37" s="22" t="s">
        <v>409</v>
      </c>
      <c r="B37" s="21" t="s">
        <v>410</v>
      </c>
      <c r="C37" s="22" t="s">
        <v>409</v>
      </c>
      <c r="D37" s="11">
        <f t="shared" si="14"/>
        <v>7349</v>
      </c>
      <c r="E37" s="22">
        <v>7349</v>
      </c>
      <c r="F37" s="22"/>
      <c r="G37" s="11">
        <f t="shared" si="12"/>
        <v>11100</v>
      </c>
      <c r="H37" s="22">
        <v>11100</v>
      </c>
      <c r="I37" s="22"/>
      <c r="J37" s="26">
        <f t="shared" si="0"/>
        <v>12198.9</v>
      </c>
      <c r="K37" s="26">
        <f t="shared" si="1"/>
        <v>12198.9</v>
      </c>
      <c r="L37" s="26">
        <f t="shared" si="2"/>
        <v>0</v>
      </c>
      <c r="M37" s="26">
        <f t="shared" si="3"/>
        <v>1098.8999999999996</v>
      </c>
      <c r="N37" s="26">
        <f t="shared" si="4"/>
        <v>1098.8999999999996</v>
      </c>
      <c r="O37" s="26">
        <f t="shared" si="5"/>
        <v>0</v>
      </c>
      <c r="P37" s="26">
        <f t="shared" si="6"/>
        <v>12930.833999999999</v>
      </c>
      <c r="Q37" s="26">
        <f t="shared" si="7"/>
        <v>12930.833999999999</v>
      </c>
      <c r="R37" s="26">
        <f t="shared" si="8"/>
        <v>0</v>
      </c>
      <c r="S37" s="26">
        <f t="shared" si="9"/>
        <v>13577.375699999999</v>
      </c>
      <c r="T37" s="26">
        <f t="shared" si="10"/>
        <v>13577.375699999999</v>
      </c>
      <c r="U37" s="26">
        <f t="shared" si="11"/>
        <v>0</v>
      </c>
      <c r="V37" s="65"/>
    </row>
    <row r="38" spans="1:22" ht="12.75" customHeight="1">
      <c r="A38" s="22" t="s">
        <v>411</v>
      </c>
      <c r="B38" s="21" t="s">
        <v>412</v>
      </c>
      <c r="C38" s="22" t="s">
        <v>411</v>
      </c>
      <c r="D38" s="11">
        <f t="shared" si="14"/>
        <v>0</v>
      </c>
      <c r="E38" s="22">
        <v>0</v>
      </c>
      <c r="F38" s="22"/>
      <c r="G38" s="11">
        <f t="shared" si="12"/>
        <v>2755</v>
      </c>
      <c r="H38" s="22">
        <v>2755</v>
      </c>
      <c r="I38" s="22"/>
      <c r="J38" s="26">
        <f t="shared" si="0"/>
        <v>3027.745</v>
      </c>
      <c r="K38" s="26">
        <f t="shared" si="1"/>
        <v>3027.745</v>
      </c>
      <c r="L38" s="26">
        <f t="shared" si="2"/>
        <v>0</v>
      </c>
      <c r="M38" s="26">
        <f t="shared" si="3"/>
        <v>272.7449999999999</v>
      </c>
      <c r="N38" s="26">
        <f t="shared" si="4"/>
        <v>272.7449999999999</v>
      </c>
      <c r="O38" s="26">
        <f t="shared" si="5"/>
        <v>0</v>
      </c>
      <c r="P38" s="26">
        <f t="shared" si="6"/>
        <v>3209.4096999999997</v>
      </c>
      <c r="Q38" s="26">
        <f t="shared" si="7"/>
        <v>3209.4096999999997</v>
      </c>
      <c r="R38" s="26">
        <f t="shared" si="8"/>
        <v>0</v>
      </c>
      <c r="S38" s="26">
        <f t="shared" si="9"/>
        <v>3369.8801849999995</v>
      </c>
      <c r="T38" s="26">
        <f t="shared" si="10"/>
        <v>3369.8801849999995</v>
      </c>
      <c r="U38" s="26">
        <f t="shared" si="11"/>
        <v>0</v>
      </c>
      <c r="V38" s="65"/>
    </row>
    <row r="39" spans="1:22" ht="12.75" customHeight="1">
      <c r="A39" s="22" t="s">
        <v>413</v>
      </c>
      <c r="B39" s="21" t="s">
        <v>414</v>
      </c>
      <c r="C39" s="22" t="s">
        <v>413</v>
      </c>
      <c r="D39" s="11">
        <f t="shared" si="14"/>
        <v>1444.4</v>
      </c>
      <c r="E39" s="22">
        <v>1444.4</v>
      </c>
      <c r="F39" s="22"/>
      <c r="G39" s="11">
        <f t="shared" si="12"/>
        <v>5550</v>
      </c>
      <c r="H39" s="22">
        <v>5550</v>
      </c>
      <c r="I39" s="22"/>
      <c r="J39" s="26">
        <f t="shared" si="0"/>
        <v>6099.45</v>
      </c>
      <c r="K39" s="26">
        <f t="shared" si="1"/>
        <v>6099.45</v>
      </c>
      <c r="L39" s="26">
        <f t="shared" si="2"/>
        <v>0</v>
      </c>
      <c r="M39" s="26">
        <f t="shared" si="3"/>
        <v>549.4499999999998</v>
      </c>
      <c r="N39" s="26">
        <f t="shared" si="4"/>
        <v>549.4499999999998</v>
      </c>
      <c r="O39" s="26">
        <f t="shared" si="5"/>
        <v>0</v>
      </c>
      <c r="P39" s="26">
        <f t="shared" si="6"/>
        <v>6465.4169999999995</v>
      </c>
      <c r="Q39" s="26">
        <f t="shared" si="7"/>
        <v>6465.4169999999995</v>
      </c>
      <c r="R39" s="26">
        <f t="shared" si="8"/>
        <v>0</v>
      </c>
      <c r="S39" s="26">
        <f t="shared" si="9"/>
        <v>6788.687849999999</v>
      </c>
      <c r="T39" s="26">
        <f t="shared" si="10"/>
        <v>6788.687849999999</v>
      </c>
      <c r="U39" s="26">
        <f t="shared" si="11"/>
        <v>0</v>
      </c>
      <c r="V39" s="65"/>
    </row>
    <row r="40" spans="1:22" ht="12.75" customHeight="1">
      <c r="A40" s="22" t="s">
        <v>415</v>
      </c>
      <c r="B40" s="21" t="s">
        <v>416</v>
      </c>
      <c r="C40" s="22" t="s">
        <v>415</v>
      </c>
      <c r="D40" s="11">
        <f t="shared" si="14"/>
        <v>100</v>
      </c>
      <c r="E40" s="22">
        <v>100</v>
      </c>
      <c r="F40" s="22"/>
      <c r="G40" s="11">
        <f t="shared" si="12"/>
        <v>6800</v>
      </c>
      <c r="H40" s="22">
        <v>6800</v>
      </c>
      <c r="I40" s="22"/>
      <c r="J40" s="26">
        <f t="shared" si="0"/>
        <v>7473.2</v>
      </c>
      <c r="K40" s="26">
        <f t="shared" si="1"/>
        <v>7473.2</v>
      </c>
      <c r="L40" s="26">
        <f t="shared" si="2"/>
        <v>0</v>
      </c>
      <c r="M40" s="26">
        <f t="shared" si="3"/>
        <v>673.1999999999998</v>
      </c>
      <c r="N40" s="26">
        <f t="shared" si="4"/>
        <v>673.1999999999998</v>
      </c>
      <c r="O40" s="26">
        <f t="shared" si="5"/>
        <v>0</v>
      </c>
      <c r="P40" s="26">
        <f t="shared" si="6"/>
        <v>7921.592</v>
      </c>
      <c r="Q40" s="26">
        <f t="shared" si="7"/>
        <v>7921.592</v>
      </c>
      <c r="R40" s="26">
        <f t="shared" si="8"/>
        <v>0</v>
      </c>
      <c r="S40" s="26">
        <f t="shared" si="9"/>
        <v>8317.6716</v>
      </c>
      <c r="T40" s="26">
        <f t="shared" si="10"/>
        <v>8317.6716</v>
      </c>
      <c r="U40" s="26">
        <f t="shared" si="11"/>
        <v>0</v>
      </c>
      <c r="V40" s="65"/>
    </row>
    <row r="41" spans="1:22" ht="12.75" customHeight="1">
      <c r="A41" s="22" t="s">
        <v>417</v>
      </c>
      <c r="B41" s="21" t="s">
        <v>418</v>
      </c>
      <c r="C41" s="22" t="s">
        <v>417</v>
      </c>
      <c r="D41" s="11">
        <f t="shared" si="14"/>
        <v>613.1</v>
      </c>
      <c r="E41" s="22">
        <v>613.1</v>
      </c>
      <c r="F41" s="22"/>
      <c r="G41" s="11">
        <f t="shared" si="12"/>
        <v>6100</v>
      </c>
      <c r="H41" s="22">
        <v>6100</v>
      </c>
      <c r="I41" s="22"/>
      <c r="J41" s="26">
        <f t="shared" si="0"/>
        <v>6703.9</v>
      </c>
      <c r="K41" s="26">
        <f t="shared" si="1"/>
        <v>6703.9</v>
      </c>
      <c r="L41" s="26">
        <f t="shared" si="2"/>
        <v>0</v>
      </c>
      <c r="M41" s="26">
        <f t="shared" si="3"/>
        <v>603.8999999999996</v>
      </c>
      <c r="N41" s="26">
        <f t="shared" si="4"/>
        <v>603.8999999999996</v>
      </c>
      <c r="O41" s="26">
        <f t="shared" si="5"/>
        <v>0</v>
      </c>
      <c r="P41" s="26">
        <f t="shared" si="6"/>
        <v>7106.134</v>
      </c>
      <c r="Q41" s="26">
        <f t="shared" si="7"/>
        <v>7106.134</v>
      </c>
      <c r="R41" s="26">
        <f t="shared" si="8"/>
        <v>0</v>
      </c>
      <c r="S41" s="26">
        <f t="shared" si="9"/>
        <v>7461.4407</v>
      </c>
      <c r="T41" s="26">
        <f t="shared" si="10"/>
        <v>7461.4407</v>
      </c>
      <c r="U41" s="26">
        <f t="shared" si="11"/>
        <v>0</v>
      </c>
      <c r="V41" s="65"/>
    </row>
    <row r="42" spans="1:22" ht="12.75" customHeight="1">
      <c r="A42" s="22" t="s">
        <v>419</v>
      </c>
      <c r="B42" s="21" t="s">
        <v>420</v>
      </c>
      <c r="C42" s="22" t="s">
        <v>421</v>
      </c>
      <c r="D42" s="11">
        <f t="shared" si="14"/>
        <v>5855.9</v>
      </c>
      <c r="E42" s="22">
        <v>5855.9</v>
      </c>
      <c r="F42" s="22"/>
      <c r="G42" s="11">
        <f t="shared" si="12"/>
        <v>20750</v>
      </c>
      <c r="H42" s="22">
        <v>20750</v>
      </c>
      <c r="I42" s="22"/>
      <c r="J42" s="26">
        <f t="shared" si="0"/>
        <v>22804.25</v>
      </c>
      <c r="K42" s="26">
        <f t="shared" si="1"/>
        <v>22804.25</v>
      </c>
      <c r="L42" s="26">
        <f t="shared" si="2"/>
        <v>0</v>
      </c>
      <c r="M42" s="26">
        <f t="shared" si="3"/>
        <v>2054.25</v>
      </c>
      <c r="N42" s="26">
        <f t="shared" si="4"/>
        <v>2054.25</v>
      </c>
      <c r="O42" s="26">
        <f t="shared" si="5"/>
        <v>0</v>
      </c>
      <c r="P42" s="26">
        <f t="shared" si="6"/>
        <v>24172.505</v>
      </c>
      <c r="Q42" s="26">
        <f t="shared" si="7"/>
        <v>24172.505</v>
      </c>
      <c r="R42" s="26">
        <f t="shared" si="8"/>
        <v>0</v>
      </c>
      <c r="S42" s="26">
        <f t="shared" si="9"/>
        <v>25381.130250000002</v>
      </c>
      <c r="T42" s="26">
        <f t="shared" si="10"/>
        <v>25381.130250000002</v>
      </c>
      <c r="U42" s="26">
        <f t="shared" si="11"/>
        <v>0</v>
      </c>
      <c r="V42" s="65"/>
    </row>
    <row r="43" spans="1:22" s="6" customFormat="1" ht="25.5" customHeight="1">
      <c r="A43" s="11" t="s">
        <v>422</v>
      </c>
      <c r="B43" s="17" t="s">
        <v>423</v>
      </c>
      <c r="C43" s="11" t="s">
        <v>376</v>
      </c>
      <c r="D43" s="11">
        <f t="shared" si="14"/>
        <v>20175</v>
      </c>
      <c r="E43" s="11">
        <v>20175</v>
      </c>
      <c r="F43" s="11"/>
      <c r="G43" s="11">
        <f t="shared" si="12"/>
        <v>43470</v>
      </c>
      <c r="H43" s="11">
        <v>43470</v>
      </c>
      <c r="I43" s="11"/>
      <c r="J43" s="26">
        <f t="shared" si="0"/>
        <v>47773.53</v>
      </c>
      <c r="K43" s="26">
        <f t="shared" si="1"/>
        <v>47773.53</v>
      </c>
      <c r="L43" s="26">
        <f t="shared" si="2"/>
        <v>0</v>
      </c>
      <c r="M43" s="26">
        <f t="shared" si="3"/>
        <v>4303.529999999999</v>
      </c>
      <c r="N43" s="26">
        <f t="shared" si="4"/>
        <v>4303.529999999999</v>
      </c>
      <c r="O43" s="26">
        <f t="shared" si="5"/>
        <v>0</v>
      </c>
      <c r="P43" s="26">
        <f t="shared" si="6"/>
        <v>50639.9418</v>
      </c>
      <c r="Q43" s="26">
        <f t="shared" si="7"/>
        <v>50639.9418</v>
      </c>
      <c r="R43" s="26">
        <f t="shared" si="8"/>
        <v>0</v>
      </c>
      <c r="S43" s="26">
        <f t="shared" si="9"/>
        <v>53171.93889</v>
      </c>
      <c r="T43" s="26">
        <f t="shared" si="10"/>
        <v>53171.93889</v>
      </c>
      <c r="U43" s="26">
        <f t="shared" si="11"/>
        <v>0</v>
      </c>
      <c r="V43" s="64"/>
    </row>
    <row r="44" spans="1:22" ht="12.75" customHeight="1">
      <c r="A44" s="22"/>
      <c r="B44" s="21" t="s">
        <v>199</v>
      </c>
      <c r="C44" s="22"/>
      <c r="D44" s="11"/>
      <c r="E44" s="22"/>
      <c r="F44" s="22"/>
      <c r="G44" s="11"/>
      <c r="H44" s="22"/>
      <c r="I44" s="22"/>
      <c r="J44" s="26">
        <f t="shared" si="0"/>
        <v>0</v>
      </c>
      <c r="K44" s="26">
        <f t="shared" si="1"/>
        <v>0</v>
      </c>
      <c r="L44" s="26">
        <f t="shared" si="2"/>
        <v>0</v>
      </c>
      <c r="M44" s="26">
        <f t="shared" si="3"/>
        <v>0</v>
      </c>
      <c r="N44" s="26">
        <f t="shared" si="4"/>
        <v>0</v>
      </c>
      <c r="O44" s="26">
        <f t="shared" si="5"/>
        <v>0</v>
      </c>
      <c r="P44" s="26">
        <f t="shared" si="6"/>
        <v>0</v>
      </c>
      <c r="Q44" s="26">
        <f t="shared" si="7"/>
        <v>0</v>
      </c>
      <c r="R44" s="26">
        <f t="shared" si="8"/>
        <v>0</v>
      </c>
      <c r="S44" s="26">
        <f t="shared" si="9"/>
        <v>0</v>
      </c>
      <c r="T44" s="26">
        <f t="shared" si="10"/>
        <v>0</v>
      </c>
      <c r="U44" s="26">
        <f t="shared" si="11"/>
        <v>0</v>
      </c>
      <c r="V44" s="65"/>
    </row>
    <row r="45" spans="1:22" ht="12.75" customHeight="1">
      <c r="A45" s="22" t="s">
        <v>424</v>
      </c>
      <c r="B45" s="21" t="s">
        <v>425</v>
      </c>
      <c r="C45" s="22" t="s">
        <v>424</v>
      </c>
      <c r="D45" s="11">
        <f>E45+F45</f>
        <v>12013.5</v>
      </c>
      <c r="E45" s="22">
        <v>12013.5</v>
      </c>
      <c r="F45" s="22"/>
      <c r="G45" s="11">
        <f t="shared" si="12"/>
        <v>43470</v>
      </c>
      <c r="H45" s="22">
        <v>43470</v>
      </c>
      <c r="I45" s="22"/>
      <c r="J45" s="26">
        <f t="shared" si="0"/>
        <v>47773.53</v>
      </c>
      <c r="K45" s="26">
        <f t="shared" si="1"/>
        <v>47773.53</v>
      </c>
      <c r="L45" s="26">
        <f t="shared" si="2"/>
        <v>0</v>
      </c>
      <c r="M45" s="26">
        <f t="shared" si="3"/>
        <v>4303.529999999999</v>
      </c>
      <c r="N45" s="26">
        <f t="shared" si="4"/>
        <v>4303.529999999999</v>
      </c>
      <c r="O45" s="26">
        <f t="shared" si="5"/>
        <v>0</v>
      </c>
      <c r="P45" s="26">
        <f t="shared" si="6"/>
        <v>50639.9418</v>
      </c>
      <c r="Q45" s="26">
        <f t="shared" si="7"/>
        <v>50639.9418</v>
      </c>
      <c r="R45" s="26">
        <f t="shared" si="8"/>
        <v>0</v>
      </c>
      <c r="S45" s="26">
        <f t="shared" si="9"/>
        <v>53171.93889</v>
      </c>
      <c r="T45" s="26">
        <f t="shared" si="10"/>
        <v>53171.93889</v>
      </c>
      <c r="U45" s="26">
        <f t="shared" si="11"/>
        <v>0</v>
      </c>
      <c r="V45" s="65"/>
    </row>
    <row r="46" spans="1:22" s="6" customFormat="1" ht="25.5" customHeight="1">
      <c r="A46" s="11" t="s">
        <v>426</v>
      </c>
      <c r="B46" s="17" t="s">
        <v>427</v>
      </c>
      <c r="C46" s="11" t="s">
        <v>376</v>
      </c>
      <c r="D46" s="11">
        <f>E46+F46</f>
        <v>84158.8</v>
      </c>
      <c r="E46" s="11">
        <v>84158.8</v>
      </c>
      <c r="F46" s="11"/>
      <c r="G46" s="11">
        <f t="shared" si="12"/>
        <v>166000</v>
      </c>
      <c r="H46" s="11">
        <v>166000</v>
      </c>
      <c r="I46" s="11"/>
      <c r="J46" s="26">
        <f t="shared" si="0"/>
        <v>182434</v>
      </c>
      <c r="K46" s="26">
        <f t="shared" si="1"/>
        <v>182434</v>
      </c>
      <c r="L46" s="26">
        <f t="shared" si="2"/>
        <v>0</v>
      </c>
      <c r="M46" s="26">
        <f t="shared" si="3"/>
        <v>16434</v>
      </c>
      <c r="N46" s="26">
        <f t="shared" si="4"/>
        <v>16434</v>
      </c>
      <c r="O46" s="26">
        <f t="shared" si="5"/>
        <v>0</v>
      </c>
      <c r="P46" s="26">
        <f t="shared" si="6"/>
        <v>193380.04</v>
      </c>
      <c r="Q46" s="26">
        <f t="shared" si="7"/>
        <v>193380.04</v>
      </c>
      <c r="R46" s="26">
        <f t="shared" si="8"/>
        <v>0</v>
      </c>
      <c r="S46" s="26">
        <f t="shared" si="9"/>
        <v>203049.04200000002</v>
      </c>
      <c r="T46" s="26">
        <f t="shared" si="10"/>
        <v>203049.04200000002</v>
      </c>
      <c r="U46" s="26">
        <f t="shared" si="11"/>
        <v>0</v>
      </c>
      <c r="V46" s="64"/>
    </row>
    <row r="47" spans="1:22" ht="12.75" customHeight="1">
      <c r="A47" s="22"/>
      <c r="B47" s="21" t="s">
        <v>199</v>
      </c>
      <c r="C47" s="22"/>
      <c r="D47" s="11"/>
      <c r="E47" s="22"/>
      <c r="F47" s="22"/>
      <c r="G47" s="11"/>
      <c r="H47" s="22"/>
      <c r="I47" s="22"/>
      <c r="J47" s="26">
        <f t="shared" si="0"/>
        <v>0</v>
      </c>
      <c r="K47" s="26">
        <f t="shared" si="1"/>
        <v>0</v>
      </c>
      <c r="L47" s="26">
        <f t="shared" si="2"/>
        <v>0</v>
      </c>
      <c r="M47" s="26">
        <f t="shared" si="3"/>
        <v>0</v>
      </c>
      <c r="N47" s="26">
        <f t="shared" si="4"/>
        <v>0</v>
      </c>
      <c r="O47" s="26">
        <f t="shared" si="5"/>
        <v>0</v>
      </c>
      <c r="P47" s="26">
        <f t="shared" si="6"/>
        <v>0</v>
      </c>
      <c r="Q47" s="26">
        <f t="shared" si="7"/>
        <v>0</v>
      </c>
      <c r="R47" s="26">
        <f t="shared" si="8"/>
        <v>0</v>
      </c>
      <c r="S47" s="26">
        <f t="shared" si="9"/>
        <v>0</v>
      </c>
      <c r="T47" s="26">
        <f t="shared" si="10"/>
        <v>0</v>
      </c>
      <c r="U47" s="26">
        <f t="shared" si="11"/>
        <v>0</v>
      </c>
      <c r="V47" s="65"/>
    </row>
    <row r="48" spans="1:22" ht="12.75" customHeight="1">
      <c r="A48" s="22" t="s">
        <v>428</v>
      </c>
      <c r="B48" s="21" t="s">
        <v>429</v>
      </c>
      <c r="C48" s="22" t="s">
        <v>428</v>
      </c>
      <c r="D48" s="11">
        <f aca="true" t="shared" si="15" ref="D48:D58">E48+F48</f>
        <v>81163.6</v>
      </c>
      <c r="E48" s="22">
        <v>81163.6</v>
      </c>
      <c r="F48" s="22"/>
      <c r="G48" s="11">
        <f t="shared" si="12"/>
        <v>149100</v>
      </c>
      <c r="H48" s="22">
        <v>149100</v>
      </c>
      <c r="I48" s="22"/>
      <c r="J48" s="26">
        <f t="shared" si="0"/>
        <v>163860.9</v>
      </c>
      <c r="K48" s="26">
        <f t="shared" si="1"/>
        <v>163860.9</v>
      </c>
      <c r="L48" s="26">
        <f t="shared" si="2"/>
        <v>0</v>
      </c>
      <c r="M48" s="26">
        <f t="shared" si="3"/>
        <v>14760.899999999994</v>
      </c>
      <c r="N48" s="26">
        <f t="shared" si="4"/>
        <v>14760.899999999994</v>
      </c>
      <c r="O48" s="26">
        <f t="shared" si="5"/>
        <v>0</v>
      </c>
      <c r="P48" s="26">
        <f t="shared" si="6"/>
        <v>173692.554</v>
      </c>
      <c r="Q48" s="26">
        <f t="shared" si="7"/>
        <v>173692.554</v>
      </c>
      <c r="R48" s="26">
        <f t="shared" si="8"/>
        <v>0</v>
      </c>
      <c r="S48" s="26">
        <f t="shared" si="9"/>
        <v>182377.18170000002</v>
      </c>
      <c r="T48" s="26">
        <f t="shared" si="10"/>
        <v>182377.18170000002</v>
      </c>
      <c r="U48" s="26">
        <f t="shared" si="11"/>
        <v>0</v>
      </c>
      <c r="V48" s="65"/>
    </row>
    <row r="49" spans="1:22" ht="12.75" customHeight="1">
      <c r="A49" s="22" t="s">
        <v>430</v>
      </c>
      <c r="B49" s="21" t="s">
        <v>431</v>
      </c>
      <c r="C49" s="22" t="s">
        <v>430</v>
      </c>
      <c r="D49" s="11">
        <f t="shared" si="15"/>
        <v>2995.2</v>
      </c>
      <c r="E49" s="22">
        <v>2995.2</v>
      </c>
      <c r="F49" s="22"/>
      <c r="G49" s="11">
        <f t="shared" si="12"/>
        <v>16900</v>
      </c>
      <c r="H49" s="22">
        <v>16900</v>
      </c>
      <c r="I49" s="22"/>
      <c r="J49" s="26">
        <f t="shared" si="0"/>
        <v>18573.1</v>
      </c>
      <c r="K49" s="26">
        <f t="shared" si="1"/>
        <v>18573.1</v>
      </c>
      <c r="L49" s="26">
        <f t="shared" si="2"/>
        <v>0</v>
      </c>
      <c r="M49" s="26">
        <f t="shared" si="3"/>
        <v>1673.0999999999985</v>
      </c>
      <c r="N49" s="26">
        <f t="shared" si="4"/>
        <v>1673.0999999999985</v>
      </c>
      <c r="O49" s="26">
        <f t="shared" si="5"/>
        <v>0</v>
      </c>
      <c r="P49" s="26">
        <f t="shared" si="6"/>
        <v>19687.485999999997</v>
      </c>
      <c r="Q49" s="26">
        <f t="shared" si="7"/>
        <v>19687.485999999997</v>
      </c>
      <c r="R49" s="26">
        <f t="shared" si="8"/>
        <v>0</v>
      </c>
      <c r="S49" s="26">
        <f t="shared" si="9"/>
        <v>20671.860299999997</v>
      </c>
      <c r="T49" s="26">
        <f t="shared" si="10"/>
        <v>20671.860299999997</v>
      </c>
      <c r="U49" s="26">
        <f t="shared" si="11"/>
        <v>0</v>
      </c>
      <c r="V49" s="65"/>
    </row>
    <row r="50" spans="1:22" s="6" customFormat="1" ht="25.5" customHeight="1">
      <c r="A50" s="11" t="s">
        <v>432</v>
      </c>
      <c r="B50" s="17" t="s">
        <v>433</v>
      </c>
      <c r="C50" s="11" t="s">
        <v>376</v>
      </c>
      <c r="D50" s="11">
        <f t="shared" si="15"/>
        <v>122678.5</v>
      </c>
      <c r="E50" s="11">
        <v>122678.5</v>
      </c>
      <c r="F50" s="11"/>
      <c r="G50" s="11">
        <f t="shared" si="12"/>
        <v>292050</v>
      </c>
      <c r="H50" s="11">
        <v>292050</v>
      </c>
      <c r="I50" s="11"/>
      <c r="J50" s="26">
        <f t="shared" si="0"/>
        <v>320962.95</v>
      </c>
      <c r="K50" s="26">
        <f t="shared" si="1"/>
        <v>320962.95</v>
      </c>
      <c r="L50" s="26">
        <f t="shared" si="2"/>
        <v>0</v>
      </c>
      <c r="M50" s="26">
        <f t="shared" si="3"/>
        <v>28912.95000000001</v>
      </c>
      <c r="N50" s="26">
        <f t="shared" si="4"/>
        <v>28912.95000000001</v>
      </c>
      <c r="O50" s="26">
        <f t="shared" si="5"/>
        <v>0</v>
      </c>
      <c r="P50" s="26">
        <f t="shared" si="6"/>
        <v>340220.727</v>
      </c>
      <c r="Q50" s="26">
        <f t="shared" si="7"/>
        <v>340220.727</v>
      </c>
      <c r="R50" s="26">
        <f t="shared" si="8"/>
        <v>0</v>
      </c>
      <c r="S50" s="26">
        <f t="shared" si="9"/>
        <v>357231.76335</v>
      </c>
      <c r="T50" s="26">
        <f t="shared" si="10"/>
        <v>357231.76335</v>
      </c>
      <c r="U50" s="26">
        <f t="shared" si="11"/>
        <v>0</v>
      </c>
      <c r="V50" s="64"/>
    </row>
    <row r="51" spans="1:22" ht="12.75" customHeight="1">
      <c r="A51" s="22"/>
      <c r="B51" s="21" t="s">
        <v>199</v>
      </c>
      <c r="C51" s="22"/>
      <c r="D51" s="11">
        <f t="shared" si="15"/>
        <v>0</v>
      </c>
      <c r="E51" s="22"/>
      <c r="F51" s="22"/>
      <c r="G51" s="11">
        <f t="shared" si="12"/>
        <v>0</v>
      </c>
      <c r="H51" s="22"/>
      <c r="I51" s="22"/>
      <c r="J51" s="26">
        <f t="shared" si="0"/>
        <v>0</v>
      </c>
      <c r="K51" s="26">
        <f t="shared" si="1"/>
        <v>0</v>
      </c>
      <c r="L51" s="26">
        <f t="shared" si="2"/>
        <v>0</v>
      </c>
      <c r="M51" s="26">
        <f t="shared" si="3"/>
        <v>0</v>
      </c>
      <c r="N51" s="26">
        <f t="shared" si="4"/>
        <v>0</v>
      </c>
      <c r="O51" s="26">
        <f t="shared" si="5"/>
        <v>0</v>
      </c>
      <c r="P51" s="26">
        <f t="shared" si="6"/>
        <v>0</v>
      </c>
      <c r="Q51" s="26">
        <f t="shared" si="7"/>
        <v>0</v>
      </c>
      <c r="R51" s="26">
        <f t="shared" si="8"/>
        <v>0</v>
      </c>
      <c r="S51" s="26">
        <f t="shared" si="9"/>
        <v>0</v>
      </c>
      <c r="T51" s="26">
        <f t="shared" si="10"/>
        <v>0</v>
      </c>
      <c r="U51" s="26">
        <f t="shared" si="11"/>
        <v>0</v>
      </c>
      <c r="V51" s="65"/>
    </row>
    <row r="52" spans="1:22" ht="12.75" customHeight="1">
      <c r="A52" s="22" t="s">
        <v>434</v>
      </c>
      <c r="B52" s="21" t="s">
        <v>435</v>
      </c>
      <c r="C52" s="22" t="s">
        <v>434</v>
      </c>
      <c r="D52" s="11">
        <f t="shared" si="15"/>
        <v>5808.5</v>
      </c>
      <c r="E52" s="22">
        <v>5808.5</v>
      </c>
      <c r="F52" s="22"/>
      <c r="G52" s="11">
        <f t="shared" si="12"/>
        <v>12530</v>
      </c>
      <c r="H52" s="22">
        <v>12530</v>
      </c>
      <c r="I52" s="22"/>
      <c r="J52" s="26">
        <f t="shared" si="0"/>
        <v>13770.47</v>
      </c>
      <c r="K52" s="26">
        <f t="shared" si="1"/>
        <v>13770.47</v>
      </c>
      <c r="L52" s="26">
        <f t="shared" si="2"/>
        <v>0</v>
      </c>
      <c r="M52" s="26">
        <f t="shared" si="3"/>
        <v>1240.4699999999993</v>
      </c>
      <c r="N52" s="26">
        <f t="shared" si="4"/>
        <v>1240.4699999999993</v>
      </c>
      <c r="O52" s="26">
        <f t="shared" si="5"/>
        <v>0</v>
      </c>
      <c r="P52" s="26">
        <f t="shared" si="6"/>
        <v>14596.698199999999</v>
      </c>
      <c r="Q52" s="26">
        <f t="shared" si="7"/>
        <v>14596.698199999999</v>
      </c>
      <c r="R52" s="26">
        <f t="shared" si="8"/>
        <v>0</v>
      </c>
      <c r="S52" s="26">
        <f t="shared" si="9"/>
        <v>15326.533109999998</v>
      </c>
      <c r="T52" s="26">
        <f t="shared" si="10"/>
        <v>15326.533109999998</v>
      </c>
      <c r="U52" s="26">
        <f t="shared" si="11"/>
        <v>0</v>
      </c>
      <c r="V52" s="65"/>
    </row>
    <row r="53" spans="1:22" ht="12.75" customHeight="1">
      <c r="A53" s="22">
        <v>4262</v>
      </c>
      <c r="B53" s="21" t="s">
        <v>621</v>
      </c>
      <c r="C53" s="22">
        <v>4262</v>
      </c>
      <c r="D53" s="11">
        <f t="shared" si="15"/>
        <v>501.8</v>
      </c>
      <c r="E53" s="22">
        <v>501.8</v>
      </c>
      <c r="F53" s="22"/>
      <c r="G53" s="11">
        <f t="shared" si="12"/>
        <v>3800</v>
      </c>
      <c r="H53" s="22">
        <v>3800</v>
      </c>
      <c r="I53" s="22"/>
      <c r="J53" s="26">
        <f t="shared" si="0"/>
        <v>4176.2</v>
      </c>
      <c r="K53" s="26">
        <f t="shared" si="1"/>
        <v>4176.2</v>
      </c>
      <c r="L53" s="26">
        <f t="shared" si="2"/>
        <v>0</v>
      </c>
      <c r="M53" s="26">
        <f t="shared" si="3"/>
        <v>376.1999999999998</v>
      </c>
      <c r="N53" s="26">
        <f t="shared" si="4"/>
        <v>376.1999999999998</v>
      </c>
      <c r="O53" s="26">
        <f t="shared" si="5"/>
        <v>0</v>
      </c>
      <c r="P53" s="26">
        <f t="shared" si="6"/>
        <v>4426.772</v>
      </c>
      <c r="Q53" s="26">
        <f t="shared" si="7"/>
        <v>4426.772</v>
      </c>
      <c r="R53" s="26">
        <f t="shared" si="8"/>
        <v>0</v>
      </c>
      <c r="S53" s="26">
        <f t="shared" si="9"/>
        <v>4648.1106</v>
      </c>
      <c r="T53" s="26">
        <f t="shared" si="10"/>
        <v>4648.1106</v>
      </c>
      <c r="U53" s="26">
        <f t="shared" si="11"/>
        <v>0</v>
      </c>
      <c r="V53" s="65"/>
    </row>
    <row r="54" spans="1:22" ht="12.75" customHeight="1">
      <c r="A54" s="22">
        <v>4263</v>
      </c>
      <c r="B54" s="21" t="s">
        <v>625</v>
      </c>
      <c r="C54" s="22">
        <v>4263</v>
      </c>
      <c r="D54" s="11">
        <f t="shared" si="15"/>
        <v>231</v>
      </c>
      <c r="E54" s="22">
        <v>231</v>
      </c>
      <c r="F54" s="22"/>
      <c r="G54" s="11">
        <f t="shared" si="12"/>
        <v>2300</v>
      </c>
      <c r="H54" s="22">
        <v>2300</v>
      </c>
      <c r="I54" s="22"/>
      <c r="J54" s="26">
        <f t="shared" si="0"/>
        <v>2527.7</v>
      </c>
      <c r="K54" s="26">
        <f t="shared" si="1"/>
        <v>2527.7</v>
      </c>
      <c r="L54" s="26">
        <f t="shared" si="2"/>
        <v>0</v>
      </c>
      <c r="M54" s="26">
        <f t="shared" si="3"/>
        <v>227.69999999999982</v>
      </c>
      <c r="N54" s="26">
        <f t="shared" si="4"/>
        <v>227.69999999999982</v>
      </c>
      <c r="O54" s="26">
        <f t="shared" si="5"/>
        <v>0</v>
      </c>
      <c r="P54" s="26">
        <f t="shared" si="6"/>
        <v>2679.3619999999996</v>
      </c>
      <c r="Q54" s="26">
        <f t="shared" si="7"/>
        <v>2679.3619999999996</v>
      </c>
      <c r="R54" s="26">
        <f t="shared" si="8"/>
        <v>0</v>
      </c>
      <c r="S54" s="26">
        <f t="shared" si="9"/>
        <v>2813.3300999999997</v>
      </c>
      <c r="T54" s="26">
        <f t="shared" si="10"/>
        <v>2813.3300999999997</v>
      </c>
      <c r="U54" s="26">
        <f t="shared" si="11"/>
        <v>0</v>
      </c>
      <c r="V54" s="65"/>
    </row>
    <row r="55" spans="1:22" ht="12.75" customHeight="1">
      <c r="A55" s="22" t="s">
        <v>436</v>
      </c>
      <c r="B55" s="21" t="s">
        <v>437</v>
      </c>
      <c r="C55" s="22" t="s">
        <v>436</v>
      </c>
      <c r="D55" s="11">
        <f t="shared" si="15"/>
        <v>7524.3</v>
      </c>
      <c r="E55" s="22">
        <v>7524.3</v>
      </c>
      <c r="F55" s="22"/>
      <c r="G55" s="11">
        <f t="shared" si="12"/>
        <v>32600</v>
      </c>
      <c r="H55" s="22">
        <v>32600</v>
      </c>
      <c r="I55" s="22"/>
      <c r="J55" s="26">
        <f t="shared" si="0"/>
        <v>35827.4</v>
      </c>
      <c r="K55" s="26">
        <f t="shared" si="1"/>
        <v>35827.4</v>
      </c>
      <c r="L55" s="26">
        <f t="shared" si="2"/>
        <v>0</v>
      </c>
      <c r="M55" s="26">
        <f t="shared" si="3"/>
        <v>3227.4000000000015</v>
      </c>
      <c r="N55" s="26">
        <f t="shared" si="4"/>
        <v>3227.4000000000015</v>
      </c>
      <c r="O55" s="26">
        <f t="shared" si="5"/>
        <v>0</v>
      </c>
      <c r="P55" s="26">
        <f t="shared" si="6"/>
        <v>37977.044</v>
      </c>
      <c r="Q55" s="26">
        <f t="shared" si="7"/>
        <v>37977.044</v>
      </c>
      <c r="R55" s="26">
        <f t="shared" si="8"/>
        <v>0</v>
      </c>
      <c r="S55" s="26">
        <f t="shared" si="9"/>
        <v>39875.8962</v>
      </c>
      <c r="T55" s="26">
        <f t="shared" si="10"/>
        <v>39875.8962</v>
      </c>
      <c r="U55" s="26">
        <f t="shared" si="11"/>
        <v>0</v>
      </c>
      <c r="V55" s="65"/>
    </row>
    <row r="56" spans="1:22" ht="12.75" customHeight="1">
      <c r="A56" s="22">
        <v>4266</v>
      </c>
      <c r="B56" s="21" t="s">
        <v>622</v>
      </c>
      <c r="C56" s="22">
        <v>4266</v>
      </c>
      <c r="D56" s="11">
        <f t="shared" si="15"/>
        <v>0</v>
      </c>
      <c r="E56" s="22">
        <v>0</v>
      </c>
      <c r="F56" s="22"/>
      <c r="G56" s="11">
        <f t="shared" si="12"/>
        <v>2500</v>
      </c>
      <c r="H56" s="22">
        <v>2500</v>
      </c>
      <c r="I56" s="22"/>
      <c r="J56" s="26">
        <f t="shared" si="0"/>
        <v>2747.5</v>
      </c>
      <c r="K56" s="26">
        <f t="shared" si="1"/>
        <v>2747.5</v>
      </c>
      <c r="L56" s="26">
        <f t="shared" si="2"/>
        <v>0</v>
      </c>
      <c r="M56" s="26">
        <f t="shared" si="3"/>
        <v>247.5</v>
      </c>
      <c r="N56" s="26">
        <f t="shared" si="4"/>
        <v>247.5</v>
      </c>
      <c r="O56" s="26">
        <f t="shared" si="5"/>
        <v>0</v>
      </c>
      <c r="P56" s="26">
        <f t="shared" si="6"/>
        <v>2912.35</v>
      </c>
      <c r="Q56" s="26">
        <f t="shared" si="7"/>
        <v>2912.35</v>
      </c>
      <c r="R56" s="26">
        <f t="shared" si="8"/>
        <v>0</v>
      </c>
      <c r="S56" s="26">
        <f t="shared" si="9"/>
        <v>3057.9674999999997</v>
      </c>
      <c r="T56" s="26">
        <f t="shared" si="10"/>
        <v>3057.9674999999997</v>
      </c>
      <c r="U56" s="26">
        <f t="shared" si="11"/>
        <v>0</v>
      </c>
      <c r="V56" s="65"/>
    </row>
    <row r="57" spans="1:22" ht="12.75" customHeight="1">
      <c r="A57" s="22" t="s">
        <v>438</v>
      </c>
      <c r="B57" s="21" t="s">
        <v>439</v>
      </c>
      <c r="C57" s="22" t="s">
        <v>438</v>
      </c>
      <c r="D57" s="11">
        <f t="shared" si="15"/>
        <v>89388.1</v>
      </c>
      <c r="E57" s="22">
        <v>89388.1</v>
      </c>
      <c r="F57" s="22"/>
      <c r="G57" s="11">
        <f t="shared" si="12"/>
        <v>169400</v>
      </c>
      <c r="H57" s="22">
        <v>169400</v>
      </c>
      <c r="I57" s="22"/>
      <c r="J57" s="26">
        <f t="shared" si="0"/>
        <v>186170.6</v>
      </c>
      <c r="K57" s="26">
        <f t="shared" si="1"/>
        <v>186170.6</v>
      </c>
      <c r="L57" s="26">
        <f t="shared" si="2"/>
        <v>0</v>
      </c>
      <c r="M57" s="26">
        <f t="shared" si="3"/>
        <v>16770.600000000006</v>
      </c>
      <c r="N57" s="26">
        <f t="shared" si="4"/>
        <v>16770.600000000006</v>
      </c>
      <c r="O57" s="26">
        <f t="shared" si="5"/>
        <v>0</v>
      </c>
      <c r="P57" s="26">
        <f t="shared" si="6"/>
        <v>197340.836</v>
      </c>
      <c r="Q57" s="26">
        <f t="shared" si="7"/>
        <v>197340.836</v>
      </c>
      <c r="R57" s="26">
        <f t="shared" si="8"/>
        <v>0</v>
      </c>
      <c r="S57" s="26">
        <f t="shared" si="9"/>
        <v>207207.87780000002</v>
      </c>
      <c r="T57" s="26">
        <f t="shared" si="10"/>
        <v>207207.87780000002</v>
      </c>
      <c r="U57" s="26">
        <f t="shared" si="11"/>
        <v>0</v>
      </c>
      <c r="V57" s="65"/>
    </row>
    <row r="58" spans="1:22" ht="12.75" customHeight="1">
      <c r="A58" s="22" t="s">
        <v>440</v>
      </c>
      <c r="B58" s="21" t="s">
        <v>441</v>
      </c>
      <c r="C58" s="22" t="s">
        <v>442</v>
      </c>
      <c r="D58" s="11">
        <f t="shared" si="15"/>
        <v>19224.8</v>
      </c>
      <c r="E58" s="22">
        <v>19224.8</v>
      </c>
      <c r="F58" s="22"/>
      <c r="G58" s="11">
        <f t="shared" si="12"/>
        <v>68920</v>
      </c>
      <c r="H58" s="22">
        <v>68920</v>
      </c>
      <c r="I58" s="22"/>
      <c r="J58" s="26">
        <f t="shared" si="0"/>
        <v>75743.08</v>
      </c>
      <c r="K58" s="26">
        <f t="shared" si="1"/>
        <v>75743.08</v>
      </c>
      <c r="L58" s="26">
        <f t="shared" si="2"/>
        <v>0</v>
      </c>
      <c r="M58" s="26">
        <f t="shared" si="3"/>
        <v>6823.080000000002</v>
      </c>
      <c r="N58" s="26">
        <f t="shared" si="4"/>
        <v>6823.080000000002</v>
      </c>
      <c r="O58" s="26">
        <f t="shared" si="5"/>
        <v>0</v>
      </c>
      <c r="P58" s="26">
        <f t="shared" si="6"/>
        <v>80287.6648</v>
      </c>
      <c r="Q58" s="26">
        <f t="shared" si="7"/>
        <v>80287.6648</v>
      </c>
      <c r="R58" s="26">
        <f t="shared" si="8"/>
        <v>0</v>
      </c>
      <c r="S58" s="26">
        <f t="shared" si="9"/>
        <v>84302.04804</v>
      </c>
      <c r="T58" s="26">
        <f t="shared" si="10"/>
        <v>84302.04804</v>
      </c>
      <c r="U58" s="26">
        <f t="shared" si="11"/>
        <v>0</v>
      </c>
      <c r="V58" s="65"/>
    </row>
    <row r="59" spans="1:22" s="6" customFormat="1" ht="25.5" customHeight="1">
      <c r="A59" s="11" t="s">
        <v>443</v>
      </c>
      <c r="B59" s="17" t="s">
        <v>444</v>
      </c>
      <c r="C59" s="11" t="s">
        <v>376</v>
      </c>
      <c r="D59" s="11"/>
      <c r="E59" s="11"/>
      <c r="F59" s="11"/>
      <c r="G59" s="11"/>
      <c r="H59" s="11"/>
      <c r="I59" s="11"/>
      <c r="J59" s="26">
        <f t="shared" si="0"/>
        <v>0</v>
      </c>
      <c r="K59" s="26">
        <f t="shared" si="1"/>
        <v>0</v>
      </c>
      <c r="L59" s="26">
        <f t="shared" si="2"/>
        <v>0</v>
      </c>
      <c r="M59" s="26">
        <f t="shared" si="3"/>
        <v>0</v>
      </c>
      <c r="N59" s="26">
        <f t="shared" si="4"/>
        <v>0</v>
      </c>
      <c r="O59" s="26">
        <f t="shared" si="5"/>
        <v>0</v>
      </c>
      <c r="P59" s="26">
        <f t="shared" si="6"/>
        <v>0</v>
      </c>
      <c r="Q59" s="26">
        <f t="shared" si="7"/>
        <v>0</v>
      </c>
      <c r="R59" s="26">
        <f t="shared" si="8"/>
        <v>0</v>
      </c>
      <c r="S59" s="26">
        <f t="shared" si="9"/>
        <v>0</v>
      </c>
      <c r="T59" s="26">
        <f t="shared" si="10"/>
        <v>0</v>
      </c>
      <c r="U59" s="26">
        <f t="shared" si="11"/>
        <v>0</v>
      </c>
      <c r="V59" s="64"/>
    </row>
    <row r="60" spans="1:22" ht="12.75" customHeight="1">
      <c r="A60" s="22"/>
      <c r="B60" s="21" t="s">
        <v>5</v>
      </c>
      <c r="C60" s="22"/>
      <c r="D60" s="11"/>
      <c r="E60" s="22"/>
      <c r="F60" s="22"/>
      <c r="G60" s="11"/>
      <c r="H60" s="22"/>
      <c r="I60" s="22"/>
      <c r="J60" s="26">
        <f t="shared" si="0"/>
        <v>0</v>
      </c>
      <c r="K60" s="26">
        <f t="shared" si="1"/>
        <v>0</v>
      </c>
      <c r="L60" s="26">
        <f t="shared" si="2"/>
        <v>0</v>
      </c>
      <c r="M60" s="26">
        <f t="shared" si="3"/>
        <v>0</v>
      </c>
      <c r="N60" s="26">
        <f t="shared" si="4"/>
        <v>0</v>
      </c>
      <c r="O60" s="26">
        <f t="shared" si="5"/>
        <v>0</v>
      </c>
      <c r="P60" s="26">
        <f t="shared" si="6"/>
        <v>0</v>
      </c>
      <c r="Q60" s="26">
        <f t="shared" si="7"/>
        <v>0</v>
      </c>
      <c r="R60" s="26">
        <f t="shared" si="8"/>
        <v>0</v>
      </c>
      <c r="S60" s="26">
        <f t="shared" si="9"/>
        <v>0</v>
      </c>
      <c r="T60" s="26">
        <f t="shared" si="10"/>
        <v>0</v>
      </c>
      <c r="U60" s="26">
        <f t="shared" si="11"/>
        <v>0</v>
      </c>
      <c r="V60" s="65"/>
    </row>
    <row r="61" spans="1:22" s="6" customFormat="1" ht="25.5" customHeight="1">
      <c r="A61" s="11" t="s">
        <v>445</v>
      </c>
      <c r="B61" s="17" t="s">
        <v>446</v>
      </c>
      <c r="C61" s="11" t="s">
        <v>376</v>
      </c>
      <c r="D61" s="11"/>
      <c r="E61" s="11"/>
      <c r="F61" s="11"/>
      <c r="G61" s="11"/>
      <c r="H61" s="11"/>
      <c r="I61" s="11"/>
      <c r="J61" s="26">
        <f t="shared" si="0"/>
        <v>0</v>
      </c>
      <c r="K61" s="26">
        <f t="shared" si="1"/>
        <v>0</v>
      </c>
      <c r="L61" s="26">
        <f t="shared" si="2"/>
        <v>0</v>
      </c>
      <c r="M61" s="26">
        <f t="shared" si="3"/>
        <v>0</v>
      </c>
      <c r="N61" s="26">
        <f t="shared" si="4"/>
        <v>0</v>
      </c>
      <c r="O61" s="26">
        <f t="shared" si="5"/>
        <v>0</v>
      </c>
      <c r="P61" s="26">
        <f t="shared" si="6"/>
        <v>0</v>
      </c>
      <c r="Q61" s="26">
        <f t="shared" si="7"/>
        <v>0</v>
      </c>
      <c r="R61" s="26">
        <f t="shared" si="8"/>
        <v>0</v>
      </c>
      <c r="S61" s="26">
        <f t="shared" si="9"/>
        <v>0</v>
      </c>
      <c r="T61" s="26">
        <f t="shared" si="10"/>
        <v>0</v>
      </c>
      <c r="U61" s="26">
        <f t="shared" si="11"/>
        <v>0</v>
      </c>
      <c r="V61" s="64"/>
    </row>
    <row r="62" spans="1:22" ht="12.75" customHeight="1">
      <c r="A62" s="22"/>
      <c r="B62" s="21" t="s">
        <v>199</v>
      </c>
      <c r="C62" s="22"/>
      <c r="D62" s="11"/>
      <c r="E62" s="22"/>
      <c r="F62" s="22"/>
      <c r="G62" s="11"/>
      <c r="H62" s="22"/>
      <c r="I62" s="22"/>
      <c r="J62" s="26">
        <f t="shared" si="0"/>
        <v>0</v>
      </c>
      <c r="K62" s="26">
        <f t="shared" si="1"/>
        <v>0</v>
      </c>
      <c r="L62" s="26">
        <f t="shared" si="2"/>
        <v>0</v>
      </c>
      <c r="M62" s="26">
        <f t="shared" si="3"/>
        <v>0</v>
      </c>
      <c r="N62" s="26">
        <f t="shared" si="4"/>
        <v>0</v>
      </c>
      <c r="O62" s="26">
        <f t="shared" si="5"/>
        <v>0</v>
      </c>
      <c r="P62" s="26">
        <f t="shared" si="6"/>
        <v>0</v>
      </c>
      <c r="Q62" s="26">
        <f t="shared" si="7"/>
        <v>0</v>
      </c>
      <c r="R62" s="26">
        <f t="shared" si="8"/>
        <v>0</v>
      </c>
      <c r="S62" s="26">
        <f t="shared" si="9"/>
        <v>0</v>
      </c>
      <c r="T62" s="26">
        <f t="shared" si="10"/>
        <v>0</v>
      </c>
      <c r="U62" s="26">
        <f t="shared" si="11"/>
        <v>0</v>
      </c>
      <c r="V62" s="65"/>
    </row>
    <row r="63" spans="1:22" ht="12.75" customHeight="1">
      <c r="A63" s="22" t="s">
        <v>447</v>
      </c>
      <c r="B63" s="21" t="s">
        <v>448</v>
      </c>
      <c r="C63" s="22" t="s">
        <v>449</v>
      </c>
      <c r="D63" s="11"/>
      <c r="E63" s="22"/>
      <c r="F63" s="22"/>
      <c r="G63" s="11"/>
      <c r="H63" s="22"/>
      <c r="I63" s="22"/>
      <c r="J63" s="26">
        <f t="shared" si="0"/>
        <v>0</v>
      </c>
      <c r="K63" s="26">
        <f t="shared" si="1"/>
        <v>0</v>
      </c>
      <c r="L63" s="26">
        <f t="shared" si="2"/>
        <v>0</v>
      </c>
      <c r="M63" s="26">
        <f t="shared" si="3"/>
        <v>0</v>
      </c>
      <c r="N63" s="26">
        <f t="shared" si="4"/>
        <v>0</v>
      </c>
      <c r="O63" s="26">
        <f t="shared" si="5"/>
        <v>0</v>
      </c>
      <c r="P63" s="26">
        <f t="shared" si="6"/>
        <v>0</v>
      </c>
      <c r="Q63" s="26">
        <f t="shared" si="7"/>
        <v>0</v>
      </c>
      <c r="R63" s="26">
        <f t="shared" si="8"/>
        <v>0</v>
      </c>
      <c r="S63" s="26">
        <f t="shared" si="9"/>
        <v>0</v>
      </c>
      <c r="T63" s="26">
        <f t="shared" si="10"/>
        <v>0</v>
      </c>
      <c r="U63" s="26">
        <f t="shared" si="11"/>
        <v>0</v>
      </c>
      <c r="V63" s="65"/>
    </row>
    <row r="64" spans="1:22" s="6" customFormat="1" ht="25.5" customHeight="1">
      <c r="A64" s="11" t="s">
        <v>450</v>
      </c>
      <c r="B64" s="17" t="s">
        <v>451</v>
      </c>
      <c r="C64" s="11" t="s">
        <v>376</v>
      </c>
      <c r="D64" s="11">
        <f>E64+F64</f>
        <v>648346.6</v>
      </c>
      <c r="E64" s="11">
        <v>648346.6</v>
      </c>
      <c r="F64" s="11"/>
      <c r="G64" s="11">
        <f t="shared" si="12"/>
        <v>883972</v>
      </c>
      <c r="H64" s="11">
        <v>883972</v>
      </c>
      <c r="I64" s="11"/>
      <c r="J64" s="26">
        <f t="shared" si="0"/>
        <v>971485.228</v>
      </c>
      <c r="K64" s="26">
        <f t="shared" si="1"/>
        <v>971485.228</v>
      </c>
      <c r="L64" s="26">
        <f t="shared" si="2"/>
        <v>0</v>
      </c>
      <c r="M64" s="26">
        <f t="shared" si="3"/>
        <v>87513.228</v>
      </c>
      <c r="N64" s="26">
        <f t="shared" si="4"/>
        <v>87513.228</v>
      </c>
      <c r="O64" s="26">
        <f t="shared" si="5"/>
        <v>0</v>
      </c>
      <c r="P64" s="26">
        <f t="shared" si="6"/>
        <v>1029774.34168</v>
      </c>
      <c r="Q64" s="26">
        <f t="shared" si="7"/>
        <v>1029774.34168</v>
      </c>
      <c r="R64" s="26">
        <f t="shared" si="8"/>
        <v>0</v>
      </c>
      <c r="S64" s="26">
        <f t="shared" si="9"/>
        <v>1081263.058764</v>
      </c>
      <c r="T64" s="26">
        <f t="shared" si="10"/>
        <v>1081263.058764</v>
      </c>
      <c r="U64" s="26">
        <f t="shared" si="11"/>
        <v>0</v>
      </c>
      <c r="V64" s="64"/>
    </row>
    <row r="65" spans="1:22" ht="12.75" customHeight="1">
      <c r="A65" s="22"/>
      <c r="B65" s="21" t="s">
        <v>5</v>
      </c>
      <c r="C65" s="22"/>
      <c r="D65" s="11"/>
      <c r="E65" s="22"/>
      <c r="F65" s="22"/>
      <c r="G65" s="11"/>
      <c r="H65" s="22"/>
      <c r="I65" s="22"/>
      <c r="J65" s="26">
        <f t="shared" si="0"/>
        <v>0</v>
      </c>
      <c r="K65" s="26">
        <f t="shared" si="1"/>
        <v>0</v>
      </c>
      <c r="L65" s="26">
        <f t="shared" si="2"/>
        <v>0</v>
      </c>
      <c r="M65" s="26">
        <f t="shared" si="3"/>
        <v>0</v>
      </c>
      <c r="N65" s="26">
        <f t="shared" si="4"/>
        <v>0</v>
      </c>
      <c r="O65" s="26">
        <f t="shared" si="5"/>
        <v>0</v>
      </c>
      <c r="P65" s="26">
        <f t="shared" si="6"/>
        <v>0</v>
      </c>
      <c r="Q65" s="26">
        <f t="shared" si="7"/>
        <v>0</v>
      </c>
      <c r="R65" s="26">
        <f t="shared" si="8"/>
        <v>0</v>
      </c>
      <c r="S65" s="26">
        <f t="shared" si="9"/>
        <v>0</v>
      </c>
      <c r="T65" s="26">
        <f t="shared" si="10"/>
        <v>0</v>
      </c>
      <c r="U65" s="26">
        <f t="shared" si="11"/>
        <v>0</v>
      </c>
      <c r="V65" s="65"/>
    </row>
    <row r="66" spans="1:22" s="6" customFormat="1" ht="25.5" customHeight="1">
      <c r="A66" s="11" t="s">
        <v>452</v>
      </c>
      <c r="B66" s="17" t="s">
        <v>453</v>
      </c>
      <c r="C66" s="11" t="s">
        <v>376</v>
      </c>
      <c r="D66" s="11">
        <f>E66+F66</f>
        <v>648346.8</v>
      </c>
      <c r="E66" s="11">
        <v>648346.8</v>
      </c>
      <c r="F66" s="11"/>
      <c r="G66" s="11">
        <f t="shared" si="12"/>
        <v>883972</v>
      </c>
      <c r="H66" s="11">
        <v>883972</v>
      </c>
      <c r="I66" s="11"/>
      <c r="J66" s="26">
        <f t="shared" si="0"/>
        <v>971485.228</v>
      </c>
      <c r="K66" s="26">
        <f t="shared" si="1"/>
        <v>971485.228</v>
      </c>
      <c r="L66" s="26">
        <f t="shared" si="2"/>
        <v>0</v>
      </c>
      <c r="M66" s="26">
        <f t="shared" si="3"/>
        <v>87513.228</v>
      </c>
      <c r="N66" s="26">
        <f t="shared" si="4"/>
        <v>87513.228</v>
      </c>
      <c r="O66" s="26">
        <f t="shared" si="5"/>
        <v>0</v>
      </c>
      <c r="P66" s="26">
        <f t="shared" si="6"/>
        <v>1029774.34168</v>
      </c>
      <c r="Q66" s="26">
        <f t="shared" si="7"/>
        <v>1029774.34168</v>
      </c>
      <c r="R66" s="26">
        <f t="shared" si="8"/>
        <v>0</v>
      </c>
      <c r="S66" s="26">
        <f t="shared" si="9"/>
        <v>1081263.058764</v>
      </c>
      <c r="T66" s="26">
        <f t="shared" si="10"/>
        <v>1081263.058764</v>
      </c>
      <c r="U66" s="26">
        <f t="shared" si="11"/>
        <v>0</v>
      </c>
      <c r="V66" s="64"/>
    </row>
    <row r="67" spans="1:22" ht="12.75" customHeight="1">
      <c r="A67" s="22"/>
      <c r="B67" s="21" t="s">
        <v>199</v>
      </c>
      <c r="C67" s="22"/>
      <c r="D67" s="11"/>
      <c r="E67" s="22"/>
      <c r="F67" s="22"/>
      <c r="G67" s="11"/>
      <c r="H67" s="22"/>
      <c r="I67" s="22"/>
      <c r="J67" s="26">
        <f t="shared" si="0"/>
        <v>0</v>
      </c>
      <c r="K67" s="26">
        <f t="shared" si="1"/>
        <v>0</v>
      </c>
      <c r="L67" s="26">
        <f t="shared" si="2"/>
        <v>0</v>
      </c>
      <c r="M67" s="26">
        <f t="shared" si="3"/>
        <v>0</v>
      </c>
      <c r="N67" s="26">
        <f t="shared" si="4"/>
        <v>0</v>
      </c>
      <c r="O67" s="26">
        <f t="shared" si="5"/>
        <v>0</v>
      </c>
      <c r="P67" s="26">
        <f t="shared" si="6"/>
        <v>0</v>
      </c>
      <c r="Q67" s="26">
        <f t="shared" si="7"/>
        <v>0</v>
      </c>
      <c r="R67" s="26">
        <f t="shared" si="8"/>
        <v>0</v>
      </c>
      <c r="S67" s="26">
        <f t="shared" si="9"/>
        <v>0</v>
      </c>
      <c r="T67" s="26">
        <f t="shared" si="10"/>
        <v>0</v>
      </c>
      <c r="U67" s="26">
        <f t="shared" si="11"/>
        <v>0</v>
      </c>
      <c r="V67" s="65"/>
    </row>
    <row r="68" spans="1:22" ht="12.75" customHeight="1">
      <c r="A68" s="22" t="s">
        <v>454</v>
      </c>
      <c r="B68" s="21" t="s">
        <v>455</v>
      </c>
      <c r="C68" s="22" t="s">
        <v>456</v>
      </c>
      <c r="D68" s="11"/>
      <c r="E68" s="22"/>
      <c r="F68" s="22"/>
      <c r="G68" s="11"/>
      <c r="H68" s="22"/>
      <c r="I68" s="22"/>
      <c r="J68" s="26">
        <f t="shared" si="0"/>
        <v>0</v>
      </c>
      <c r="K68" s="26">
        <f t="shared" si="1"/>
        <v>0</v>
      </c>
      <c r="L68" s="26">
        <f t="shared" si="2"/>
        <v>0</v>
      </c>
      <c r="M68" s="26">
        <f t="shared" si="3"/>
        <v>0</v>
      </c>
      <c r="N68" s="26">
        <f t="shared" si="4"/>
        <v>0</v>
      </c>
      <c r="O68" s="26">
        <f t="shared" si="5"/>
        <v>0</v>
      </c>
      <c r="P68" s="26">
        <f t="shared" si="6"/>
        <v>0</v>
      </c>
      <c r="Q68" s="26">
        <f t="shared" si="7"/>
        <v>0</v>
      </c>
      <c r="R68" s="26">
        <f t="shared" si="8"/>
        <v>0</v>
      </c>
      <c r="S68" s="26">
        <f t="shared" si="9"/>
        <v>0</v>
      </c>
      <c r="T68" s="26">
        <f t="shared" si="10"/>
        <v>0</v>
      </c>
      <c r="U68" s="26">
        <f t="shared" si="11"/>
        <v>0</v>
      </c>
      <c r="V68" s="65"/>
    </row>
    <row r="69" spans="1:22" s="6" customFormat="1" ht="25.5" customHeight="1">
      <c r="A69" s="11" t="s">
        <v>457</v>
      </c>
      <c r="B69" s="17" t="s">
        <v>458</v>
      </c>
      <c r="C69" s="11" t="s">
        <v>376</v>
      </c>
      <c r="D69" s="11"/>
      <c r="E69" s="11"/>
      <c r="F69" s="11"/>
      <c r="G69" s="11"/>
      <c r="H69" s="11"/>
      <c r="I69" s="11"/>
      <c r="J69" s="26">
        <f t="shared" si="0"/>
        <v>0</v>
      </c>
      <c r="K69" s="26">
        <f t="shared" si="1"/>
        <v>0</v>
      </c>
      <c r="L69" s="26">
        <f t="shared" si="2"/>
        <v>0</v>
      </c>
      <c r="M69" s="26">
        <f t="shared" si="3"/>
        <v>0</v>
      </c>
      <c r="N69" s="26">
        <f t="shared" si="4"/>
        <v>0</v>
      </c>
      <c r="O69" s="26">
        <f t="shared" si="5"/>
        <v>0</v>
      </c>
      <c r="P69" s="26">
        <f t="shared" si="6"/>
        <v>0</v>
      </c>
      <c r="Q69" s="26">
        <f t="shared" si="7"/>
        <v>0</v>
      </c>
      <c r="R69" s="26">
        <f t="shared" si="8"/>
        <v>0</v>
      </c>
      <c r="S69" s="26">
        <f t="shared" si="9"/>
        <v>0</v>
      </c>
      <c r="T69" s="26">
        <f t="shared" si="10"/>
        <v>0</v>
      </c>
      <c r="U69" s="26">
        <f t="shared" si="11"/>
        <v>0</v>
      </c>
      <c r="V69" s="64"/>
    </row>
    <row r="70" spans="1:22" ht="12.75" customHeight="1">
      <c r="A70" s="22"/>
      <c r="B70" s="21" t="s">
        <v>199</v>
      </c>
      <c r="C70" s="22"/>
      <c r="D70" s="11"/>
      <c r="E70" s="22"/>
      <c r="F70" s="22"/>
      <c r="G70" s="11"/>
      <c r="H70" s="22"/>
      <c r="I70" s="22"/>
      <c r="J70" s="26">
        <f t="shared" si="0"/>
        <v>0</v>
      </c>
      <c r="K70" s="26">
        <f t="shared" si="1"/>
        <v>0</v>
      </c>
      <c r="L70" s="26">
        <f t="shared" si="2"/>
        <v>0</v>
      </c>
      <c r="M70" s="26">
        <f t="shared" si="3"/>
        <v>0</v>
      </c>
      <c r="N70" s="26">
        <f t="shared" si="4"/>
        <v>0</v>
      </c>
      <c r="O70" s="26">
        <f t="shared" si="5"/>
        <v>0</v>
      </c>
      <c r="P70" s="26">
        <f t="shared" si="6"/>
        <v>0</v>
      </c>
      <c r="Q70" s="26">
        <f t="shared" si="7"/>
        <v>0</v>
      </c>
      <c r="R70" s="26">
        <f t="shared" si="8"/>
        <v>0</v>
      </c>
      <c r="S70" s="26">
        <f t="shared" si="9"/>
        <v>0</v>
      </c>
      <c r="T70" s="26">
        <f t="shared" si="10"/>
        <v>0</v>
      </c>
      <c r="U70" s="26">
        <f t="shared" si="11"/>
        <v>0</v>
      </c>
      <c r="V70" s="65"/>
    </row>
    <row r="71" spans="1:22" ht="28.5" customHeight="1">
      <c r="A71" s="22" t="s">
        <v>459</v>
      </c>
      <c r="B71" s="21" t="s">
        <v>460</v>
      </c>
      <c r="C71" s="22" t="s">
        <v>461</v>
      </c>
      <c r="D71" s="11"/>
      <c r="E71" s="22"/>
      <c r="F71" s="22"/>
      <c r="G71" s="11"/>
      <c r="H71" s="22"/>
      <c r="I71" s="22"/>
      <c r="J71" s="26">
        <f t="shared" si="0"/>
        <v>0</v>
      </c>
      <c r="K71" s="26">
        <f t="shared" si="1"/>
        <v>0</v>
      </c>
      <c r="L71" s="26">
        <f t="shared" si="2"/>
        <v>0</v>
      </c>
      <c r="M71" s="26">
        <f t="shared" si="3"/>
        <v>0</v>
      </c>
      <c r="N71" s="26">
        <f t="shared" si="4"/>
        <v>0</v>
      </c>
      <c r="O71" s="26">
        <f t="shared" si="5"/>
        <v>0</v>
      </c>
      <c r="P71" s="26">
        <f t="shared" si="6"/>
        <v>0</v>
      </c>
      <c r="Q71" s="26">
        <f t="shared" si="7"/>
        <v>0</v>
      </c>
      <c r="R71" s="26">
        <f t="shared" si="8"/>
        <v>0</v>
      </c>
      <c r="S71" s="26">
        <f t="shared" si="9"/>
        <v>0</v>
      </c>
      <c r="T71" s="26">
        <f t="shared" si="10"/>
        <v>0</v>
      </c>
      <c r="U71" s="26">
        <f t="shared" si="11"/>
        <v>0</v>
      </c>
      <c r="V71" s="65"/>
    </row>
    <row r="72" spans="1:22" ht="12.75" customHeight="1">
      <c r="A72" s="22" t="s">
        <v>462</v>
      </c>
      <c r="B72" s="36" t="s">
        <v>463</v>
      </c>
      <c r="C72" s="22" t="s">
        <v>376</v>
      </c>
      <c r="D72" s="11">
        <f>E72+F72</f>
        <v>317007.1</v>
      </c>
      <c r="E72" s="22">
        <v>317007.1</v>
      </c>
      <c r="F72" s="22"/>
      <c r="G72" s="11">
        <f t="shared" si="12"/>
        <v>390200</v>
      </c>
      <c r="H72" s="22">
        <v>390200</v>
      </c>
      <c r="I72" s="22"/>
      <c r="J72" s="26">
        <f t="shared" si="0"/>
        <v>428829.8</v>
      </c>
      <c r="K72" s="26">
        <f t="shared" si="1"/>
        <v>428829.8</v>
      </c>
      <c r="L72" s="26">
        <f t="shared" si="2"/>
        <v>0</v>
      </c>
      <c r="M72" s="26">
        <f t="shared" si="3"/>
        <v>38629.79999999999</v>
      </c>
      <c r="N72" s="26">
        <f t="shared" si="4"/>
        <v>38629.79999999999</v>
      </c>
      <c r="O72" s="26">
        <f t="shared" si="5"/>
        <v>0</v>
      </c>
      <c r="P72" s="26">
        <f t="shared" si="6"/>
        <v>454559.588</v>
      </c>
      <c r="Q72" s="26">
        <f t="shared" si="7"/>
        <v>454559.588</v>
      </c>
      <c r="R72" s="26">
        <f t="shared" si="8"/>
        <v>0</v>
      </c>
      <c r="S72" s="26">
        <f t="shared" si="9"/>
        <v>477287.5674</v>
      </c>
      <c r="T72" s="26">
        <f t="shared" si="10"/>
        <v>477287.5674</v>
      </c>
      <c r="U72" s="26">
        <f t="shared" si="11"/>
        <v>0</v>
      </c>
      <c r="V72" s="65"/>
    </row>
    <row r="73" spans="1:22" ht="12.75" customHeight="1">
      <c r="A73" s="22"/>
      <c r="B73" s="21" t="s">
        <v>5</v>
      </c>
      <c r="C73" s="22"/>
      <c r="D73" s="11"/>
      <c r="E73" s="22"/>
      <c r="F73" s="22"/>
      <c r="G73" s="11"/>
      <c r="H73" s="22"/>
      <c r="I73" s="22"/>
      <c r="J73" s="26">
        <f t="shared" si="0"/>
        <v>0</v>
      </c>
      <c r="K73" s="26">
        <f t="shared" si="1"/>
        <v>0</v>
      </c>
      <c r="L73" s="26">
        <f t="shared" si="2"/>
        <v>0</v>
      </c>
      <c r="M73" s="26">
        <f t="shared" si="3"/>
        <v>0</v>
      </c>
      <c r="N73" s="26">
        <f t="shared" si="4"/>
        <v>0</v>
      </c>
      <c r="O73" s="26">
        <f t="shared" si="5"/>
        <v>0</v>
      </c>
      <c r="P73" s="26">
        <f t="shared" si="6"/>
        <v>0</v>
      </c>
      <c r="Q73" s="26">
        <f t="shared" si="7"/>
        <v>0</v>
      </c>
      <c r="R73" s="26">
        <f t="shared" si="8"/>
        <v>0</v>
      </c>
      <c r="S73" s="26">
        <f t="shared" si="9"/>
        <v>0</v>
      </c>
      <c r="T73" s="26">
        <f t="shared" si="10"/>
        <v>0</v>
      </c>
      <c r="U73" s="26">
        <f t="shared" si="11"/>
        <v>0</v>
      </c>
      <c r="V73" s="65"/>
    </row>
    <row r="74" spans="1:22" s="6" customFormat="1" ht="25.5" customHeight="1">
      <c r="A74" s="11" t="s">
        <v>464</v>
      </c>
      <c r="B74" s="17" t="s">
        <v>465</v>
      </c>
      <c r="C74" s="11" t="s">
        <v>376</v>
      </c>
      <c r="D74" s="11">
        <f>E74+F74</f>
        <v>284526.2</v>
      </c>
      <c r="E74" s="11">
        <v>284526.2</v>
      </c>
      <c r="F74" s="11"/>
      <c r="G74" s="11">
        <f t="shared" si="12"/>
        <v>378000</v>
      </c>
      <c r="H74" s="11">
        <v>378000</v>
      </c>
      <c r="I74" s="11"/>
      <c r="J74" s="26">
        <f aca="true" t="shared" si="16" ref="J74:J130">K74+L74</f>
        <v>415422</v>
      </c>
      <c r="K74" s="26">
        <f aca="true" t="shared" si="17" ref="K74:K130">H74*9.9%+H74</f>
        <v>415422</v>
      </c>
      <c r="L74" s="26">
        <f aca="true" t="shared" si="18" ref="L74:L130">I74*22.4%+I74</f>
        <v>0</v>
      </c>
      <c r="M74" s="26">
        <f aca="true" t="shared" si="19" ref="M74:M130">J74-G74</f>
        <v>37422</v>
      </c>
      <c r="N74" s="26">
        <f aca="true" t="shared" si="20" ref="N74:N130">K74-H74</f>
        <v>37422</v>
      </c>
      <c r="O74" s="26">
        <f aca="true" t="shared" si="21" ref="O74:O130">L74-I74</f>
        <v>0</v>
      </c>
      <c r="P74" s="26">
        <f aca="true" t="shared" si="22" ref="P74:P130">Q74+R74</f>
        <v>440347.32</v>
      </c>
      <c r="Q74" s="26">
        <f aca="true" t="shared" si="23" ref="Q74:Q130">K74*0.06+K74</f>
        <v>440347.32</v>
      </c>
      <c r="R74" s="26">
        <f aca="true" t="shared" si="24" ref="R74:R130">L74*0.06+L74</f>
        <v>0</v>
      </c>
      <c r="S74" s="26">
        <f aca="true" t="shared" si="25" ref="S74:S130">T74+U74</f>
        <v>462364.686</v>
      </c>
      <c r="T74" s="26">
        <f aca="true" t="shared" si="26" ref="T74:T130">Q74*0.05+Q74</f>
        <v>462364.686</v>
      </c>
      <c r="U74" s="26">
        <f aca="true" t="shared" si="27" ref="U74:U130">R74*0.05+R74</f>
        <v>0</v>
      </c>
      <c r="V74" s="64"/>
    </row>
    <row r="75" spans="1:22" ht="12.75" customHeight="1">
      <c r="A75" s="22"/>
      <c r="B75" s="21" t="s">
        <v>199</v>
      </c>
      <c r="C75" s="22"/>
      <c r="D75" s="11"/>
      <c r="E75" s="22"/>
      <c r="F75" s="22"/>
      <c r="G75" s="11"/>
      <c r="H75" s="22"/>
      <c r="I75" s="22"/>
      <c r="J75" s="26">
        <f t="shared" si="16"/>
        <v>0</v>
      </c>
      <c r="K75" s="26">
        <f t="shared" si="17"/>
        <v>0</v>
      </c>
      <c r="L75" s="26">
        <f t="shared" si="18"/>
        <v>0</v>
      </c>
      <c r="M75" s="26">
        <f t="shared" si="19"/>
        <v>0</v>
      </c>
      <c r="N75" s="26">
        <f t="shared" si="20"/>
        <v>0</v>
      </c>
      <c r="O75" s="26">
        <f t="shared" si="21"/>
        <v>0</v>
      </c>
      <c r="P75" s="26">
        <f t="shared" si="22"/>
        <v>0</v>
      </c>
      <c r="Q75" s="26">
        <f t="shared" si="23"/>
        <v>0</v>
      </c>
      <c r="R75" s="26">
        <f t="shared" si="24"/>
        <v>0</v>
      </c>
      <c r="S75" s="26">
        <f t="shared" si="25"/>
        <v>0</v>
      </c>
      <c r="T75" s="26">
        <f t="shared" si="26"/>
        <v>0</v>
      </c>
      <c r="U75" s="26">
        <f t="shared" si="27"/>
        <v>0</v>
      </c>
      <c r="V75" s="65"/>
    </row>
    <row r="76" spans="1:22" ht="26.25" customHeight="1">
      <c r="A76" s="22" t="s">
        <v>466</v>
      </c>
      <c r="B76" s="21" t="s">
        <v>467</v>
      </c>
      <c r="C76" s="22" t="s">
        <v>468</v>
      </c>
      <c r="D76" s="11">
        <f>E76+F76</f>
        <v>284526.2</v>
      </c>
      <c r="E76" s="22">
        <v>284526.2</v>
      </c>
      <c r="F76" s="22"/>
      <c r="G76" s="11">
        <f aca="true" t="shared" si="28" ref="G76:G130">H76+I76</f>
        <v>376000</v>
      </c>
      <c r="H76" s="22">
        <v>376000</v>
      </c>
      <c r="I76" s="22"/>
      <c r="J76" s="26">
        <f t="shared" si="16"/>
        <v>413224</v>
      </c>
      <c r="K76" s="26">
        <f t="shared" si="17"/>
        <v>413224</v>
      </c>
      <c r="L76" s="26">
        <f t="shared" si="18"/>
        <v>0</v>
      </c>
      <c r="M76" s="26">
        <f t="shared" si="19"/>
        <v>37224</v>
      </c>
      <c r="N76" s="26">
        <f t="shared" si="20"/>
        <v>37224</v>
      </c>
      <c r="O76" s="26">
        <f t="shared" si="21"/>
        <v>0</v>
      </c>
      <c r="P76" s="26">
        <f t="shared" si="22"/>
        <v>438017.44</v>
      </c>
      <c r="Q76" s="26">
        <f t="shared" si="23"/>
        <v>438017.44</v>
      </c>
      <c r="R76" s="26">
        <f t="shared" si="24"/>
        <v>0</v>
      </c>
      <c r="S76" s="26">
        <f t="shared" si="25"/>
        <v>459918.31200000003</v>
      </c>
      <c r="T76" s="26">
        <f t="shared" si="26"/>
        <v>459918.31200000003</v>
      </c>
      <c r="U76" s="26">
        <f t="shared" si="27"/>
        <v>0</v>
      </c>
      <c r="V76" s="65"/>
    </row>
    <row r="77" spans="1:22" ht="26.25" customHeight="1">
      <c r="A77" s="22" t="s">
        <v>469</v>
      </c>
      <c r="B77" s="21" t="s">
        <v>470</v>
      </c>
      <c r="C77" s="22" t="s">
        <v>471</v>
      </c>
      <c r="D77" s="11"/>
      <c r="E77" s="22"/>
      <c r="F77" s="22"/>
      <c r="G77" s="11"/>
      <c r="H77" s="22"/>
      <c r="I77" s="22"/>
      <c r="J77" s="26">
        <f t="shared" si="16"/>
        <v>0</v>
      </c>
      <c r="K77" s="26">
        <f t="shared" si="17"/>
        <v>0</v>
      </c>
      <c r="L77" s="26">
        <f t="shared" si="18"/>
        <v>0</v>
      </c>
      <c r="M77" s="26">
        <f t="shared" si="19"/>
        <v>0</v>
      </c>
      <c r="N77" s="26">
        <f t="shared" si="20"/>
        <v>0</v>
      </c>
      <c r="O77" s="26">
        <f t="shared" si="21"/>
        <v>0</v>
      </c>
      <c r="P77" s="26">
        <f t="shared" si="22"/>
        <v>0</v>
      </c>
      <c r="Q77" s="26">
        <f t="shared" si="23"/>
        <v>0</v>
      </c>
      <c r="R77" s="26">
        <f t="shared" si="24"/>
        <v>0</v>
      </c>
      <c r="S77" s="26">
        <f t="shared" si="25"/>
        <v>0</v>
      </c>
      <c r="T77" s="26">
        <f t="shared" si="26"/>
        <v>0</v>
      </c>
      <c r="U77" s="26">
        <f t="shared" si="27"/>
        <v>0</v>
      </c>
      <c r="V77" s="65"/>
    </row>
    <row r="78" spans="1:22" ht="26.25" customHeight="1">
      <c r="A78" s="22" t="s">
        <v>472</v>
      </c>
      <c r="B78" s="21" t="s">
        <v>473</v>
      </c>
      <c r="C78" s="22" t="s">
        <v>474</v>
      </c>
      <c r="D78" s="11">
        <f>E78+F78</f>
        <v>0</v>
      </c>
      <c r="E78" s="22">
        <v>0</v>
      </c>
      <c r="F78" s="22"/>
      <c r="G78" s="11">
        <f t="shared" si="28"/>
        <v>2000</v>
      </c>
      <c r="H78" s="22">
        <v>2000</v>
      </c>
      <c r="I78" s="22"/>
      <c r="J78" s="26">
        <f t="shared" si="16"/>
        <v>2198</v>
      </c>
      <c r="K78" s="26">
        <f t="shared" si="17"/>
        <v>2198</v>
      </c>
      <c r="L78" s="26">
        <f t="shared" si="18"/>
        <v>0</v>
      </c>
      <c r="M78" s="26">
        <f t="shared" si="19"/>
        <v>198</v>
      </c>
      <c r="N78" s="26">
        <f t="shared" si="20"/>
        <v>198</v>
      </c>
      <c r="O78" s="26">
        <f t="shared" si="21"/>
        <v>0</v>
      </c>
      <c r="P78" s="26">
        <f t="shared" si="22"/>
        <v>2329.88</v>
      </c>
      <c r="Q78" s="26">
        <f t="shared" si="23"/>
        <v>2329.88</v>
      </c>
      <c r="R78" s="26">
        <f t="shared" si="24"/>
        <v>0</v>
      </c>
      <c r="S78" s="26">
        <f t="shared" si="25"/>
        <v>2446.3740000000003</v>
      </c>
      <c r="T78" s="26">
        <f t="shared" si="26"/>
        <v>2446.3740000000003</v>
      </c>
      <c r="U78" s="26">
        <f t="shared" si="27"/>
        <v>0</v>
      </c>
      <c r="V78" s="65"/>
    </row>
    <row r="79" spans="1:22" s="6" customFormat="1" ht="25.5" customHeight="1">
      <c r="A79" s="11" t="s">
        <v>475</v>
      </c>
      <c r="B79" s="17" t="s">
        <v>476</v>
      </c>
      <c r="C79" s="11" t="s">
        <v>376</v>
      </c>
      <c r="D79" s="11">
        <f>E79+F79</f>
        <v>32480.9</v>
      </c>
      <c r="E79" s="11">
        <v>32480.9</v>
      </c>
      <c r="F79" s="11"/>
      <c r="G79" s="11">
        <f t="shared" si="28"/>
        <v>12200</v>
      </c>
      <c r="H79" s="11">
        <v>12200</v>
      </c>
      <c r="I79" s="11"/>
      <c r="J79" s="26">
        <f t="shared" si="16"/>
        <v>13407.8</v>
      </c>
      <c r="K79" s="26">
        <f t="shared" si="17"/>
        <v>13407.8</v>
      </c>
      <c r="L79" s="26">
        <f t="shared" si="18"/>
        <v>0</v>
      </c>
      <c r="M79" s="26">
        <f t="shared" si="19"/>
        <v>1207.7999999999993</v>
      </c>
      <c r="N79" s="26">
        <f t="shared" si="20"/>
        <v>1207.7999999999993</v>
      </c>
      <c r="O79" s="26">
        <f t="shared" si="21"/>
        <v>0</v>
      </c>
      <c r="P79" s="26">
        <f t="shared" si="22"/>
        <v>14212.268</v>
      </c>
      <c r="Q79" s="26">
        <f t="shared" si="23"/>
        <v>14212.268</v>
      </c>
      <c r="R79" s="26">
        <f t="shared" si="24"/>
        <v>0</v>
      </c>
      <c r="S79" s="26">
        <f t="shared" si="25"/>
        <v>14922.8814</v>
      </c>
      <c r="T79" s="26">
        <f t="shared" si="26"/>
        <v>14922.8814</v>
      </c>
      <c r="U79" s="26">
        <f t="shared" si="27"/>
        <v>0</v>
      </c>
      <c r="V79" s="64"/>
    </row>
    <row r="80" spans="1:22" ht="12.75" customHeight="1">
      <c r="A80" s="22"/>
      <c r="B80" s="21" t="s">
        <v>199</v>
      </c>
      <c r="C80" s="22"/>
      <c r="D80" s="11"/>
      <c r="E80" s="22"/>
      <c r="F80" s="22"/>
      <c r="G80" s="11"/>
      <c r="H80" s="22"/>
      <c r="I80" s="22"/>
      <c r="J80" s="26">
        <f t="shared" si="16"/>
        <v>0</v>
      </c>
      <c r="K80" s="26">
        <f t="shared" si="17"/>
        <v>0</v>
      </c>
      <c r="L80" s="26">
        <f t="shared" si="18"/>
        <v>0</v>
      </c>
      <c r="M80" s="26">
        <f t="shared" si="19"/>
        <v>0</v>
      </c>
      <c r="N80" s="26">
        <f t="shared" si="20"/>
        <v>0</v>
      </c>
      <c r="O80" s="26">
        <f t="shared" si="21"/>
        <v>0</v>
      </c>
      <c r="P80" s="26">
        <f t="shared" si="22"/>
        <v>0</v>
      </c>
      <c r="Q80" s="26">
        <f t="shared" si="23"/>
        <v>0</v>
      </c>
      <c r="R80" s="26">
        <f t="shared" si="24"/>
        <v>0</v>
      </c>
      <c r="S80" s="26">
        <f t="shared" si="25"/>
        <v>0</v>
      </c>
      <c r="T80" s="26">
        <f t="shared" si="26"/>
        <v>0</v>
      </c>
      <c r="U80" s="26">
        <f t="shared" si="27"/>
        <v>0</v>
      </c>
      <c r="V80" s="65"/>
    </row>
    <row r="81" spans="1:22" ht="12.75" customHeight="1">
      <c r="A81" s="22" t="s">
        <v>477</v>
      </c>
      <c r="B81" s="21" t="s">
        <v>478</v>
      </c>
      <c r="C81" s="22" t="s">
        <v>479</v>
      </c>
      <c r="D81" s="11">
        <f>E81+F81</f>
        <v>32480.9</v>
      </c>
      <c r="E81" s="22">
        <v>32480.9</v>
      </c>
      <c r="F81" s="22"/>
      <c r="G81" s="11">
        <f t="shared" si="28"/>
        <v>12200</v>
      </c>
      <c r="H81" s="22">
        <v>12200</v>
      </c>
      <c r="I81" s="22"/>
      <c r="J81" s="26">
        <f t="shared" si="16"/>
        <v>13407.8</v>
      </c>
      <c r="K81" s="26">
        <f t="shared" si="17"/>
        <v>13407.8</v>
      </c>
      <c r="L81" s="26">
        <f t="shared" si="18"/>
        <v>0</v>
      </c>
      <c r="M81" s="26">
        <f t="shared" si="19"/>
        <v>1207.7999999999993</v>
      </c>
      <c r="N81" s="26">
        <f t="shared" si="20"/>
        <v>1207.7999999999993</v>
      </c>
      <c r="O81" s="26">
        <f t="shared" si="21"/>
        <v>0</v>
      </c>
      <c r="P81" s="26">
        <f t="shared" si="22"/>
        <v>14212.268</v>
      </c>
      <c r="Q81" s="26">
        <f t="shared" si="23"/>
        <v>14212.268</v>
      </c>
      <c r="R81" s="26">
        <f t="shared" si="24"/>
        <v>0</v>
      </c>
      <c r="S81" s="26">
        <f t="shared" si="25"/>
        <v>14922.8814</v>
      </c>
      <c r="T81" s="26">
        <f t="shared" si="26"/>
        <v>14922.8814</v>
      </c>
      <c r="U81" s="26">
        <f t="shared" si="27"/>
        <v>0</v>
      </c>
      <c r="V81" s="65"/>
    </row>
    <row r="82" spans="1:22" s="6" customFormat="1" ht="25.5" customHeight="1">
      <c r="A82" s="11" t="s">
        <v>480</v>
      </c>
      <c r="B82" s="17" t="s">
        <v>481</v>
      </c>
      <c r="C82" s="11" t="s">
        <v>376</v>
      </c>
      <c r="D82" s="11">
        <v>60200</v>
      </c>
      <c r="E82" s="11">
        <v>92962.5</v>
      </c>
      <c r="F82" s="11"/>
      <c r="G82" s="11">
        <v>60200</v>
      </c>
      <c r="H82" s="11">
        <v>53200</v>
      </c>
      <c r="I82" s="11"/>
      <c r="J82" s="26">
        <f t="shared" si="16"/>
        <v>67815.4</v>
      </c>
      <c r="K82" s="26">
        <v>67815.4</v>
      </c>
      <c r="L82" s="26">
        <f t="shared" si="18"/>
        <v>0</v>
      </c>
      <c r="M82" s="26">
        <f t="shared" si="19"/>
        <v>7615.399999999994</v>
      </c>
      <c r="N82" s="26">
        <f t="shared" si="20"/>
        <v>14615.399999999994</v>
      </c>
      <c r="O82" s="26">
        <f t="shared" si="21"/>
        <v>0</v>
      </c>
      <c r="P82" s="26">
        <f t="shared" si="22"/>
        <v>71884.324</v>
      </c>
      <c r="Q82" s="26">
        <f t="shared" si="23"/>
        <v>71884.324</v>
      </c>
      <c r="R82" s="26">
        <f t="shared" si="24"/>
        <v>0</v>
      </c>
      <c r="S82" s="26">
        <f t="shared" si="25"/>
        <v>75478.54019999999</v>
      </c>
      <c r="T82" s="26">
        <f t="shared" si="26"/>
        <v>75478.54019999999</v>
      </c>
      <c r="U82" s="26">
        <f t="shared" si="27"/>
        <v>0</v>
      </c>
      <c r="V82" s="64"/>
    </row>
    <row r="83" spans="1:22" ht="12.75" customHeight="1">
      <c r="A83" s="22"/>
      <c r="B83" s="21" t="s">
        <v>5</v>
      </c>
      <c r="C83" s="22"/>
      <c r="D83" s="11"/>
      <c r="E83" s="22"/>
      <c r="F83" s="22"/>
      <c r="G83" s="11"/>
      <c r="H83" s="22"/>
      <c r="I83" s="22"/>
      <c r="J83" s="26">
        <f t="shared" si="16"/>
        <v>0</v>
      </c>
      <c r="K83" s="26">
        <f t="shared" si="17"/>
        <v>0</v>
      </c>
      <c r="L83" s="26">
        <f t="shared" si="18"/>
        <v>0</v>
      </c>
      <c r="M83" s="26">
        <f t="shared" si="19"/>
        <v>0</v>
      </c>
      <c r="N83" s="26">
        <f t="shared" si="20"/>
        <v>0</v>
      </c>
      <c r="O83" s="26">
        <f t="shared" si="21"/>
        <v>0</v>
      </c>
      <c r="P83" s="26">
        <f t="shared" si="22"/>
        <v>0</v>
      </c>
      <c r="Q83" s="26">
        <f t="shared" si="23"/>
        <v>0</v>
      </c>
      <c r="R83" s="26">
        <f t="shared" si="24"/>
        <v>0</v>
      </c>
      <c r="S83" s="26">
        <f t="shared" si="25"/>
        <v>0</v>
      </c>
      <c r="T83" s="26">
        <f t="shared" si="26"/>
        <v>0</v>
      </c>
      <c r="U83" s="26">
        <f t="shared" si="27"/>
        <v>0</v>
      </c>
      <c r="V83" s="65"/>
    </row>
    <row r="84" spans="1:22" s="6" customFormat="1" ht="25.5" customHeight="1">
      <c r="A84" s="11" t="s">
        <v>482</v>
      </c>
      <c r="B84" s="17" t="s">
        <v>483</v>
      </c>
      <c r="C84" s="11" t="s">
        <v>376</v>
      </c>
      <c r="D84" s="11">
        <v>60200</v>
      </c>
      <c r="E84" s="11">
        <v>92962.5</v>
      </c>
      <c r="F84" s="11"/>
      <c r="G84" s="11">
        <v>60200</v>
      </c>
      <c r="H84" s="11">
        <v>53200</v>
      </c>
      <c r="I84" s="11"/>
      <c r="J84" s="26">
        <f t="shared" si="16"/>
        <v>67815.4</v>
      </c>
      <c r="K84" s="26">
        <v>67815.4</v>
      </c>
      <c r="L84" s="26">
        <f t="shared" si="18"/>
        <v>0</v>
      </c>
      <c r="M84" s="26">
        <f t="shared" si="19"/>
        <v>7615.399999999994</v>
      </c>
      <c r="N84" s="26">
        <f t="shared" si="20"/>
        <v>14615.399999999994</v>
      </c>
      <c r="O84" s="26">
        <f t="shared" si="21"/>
        <v>0</v>
      </c>
      <c r="P84" s="26">
        <f t="shared" si="22"/>
        <v>71884.324</v>
      </c>
      <c r="Q84" s="26">
        <f t="shared" si="23"/>
        <v>71884.324</v>
      </c>
      <c r="R84" s="26">
        <f t="shared" si="24"/>
        <v>0</v>
      </c>
      <c r="S84" s="26">
        <f t="shared" si="25"/>
        <v>75478.54019999999</v>
      </c>
      <c r="T84" s="26">
        <f t="shared" si="26"/>
        <v>75478.54019999999</v>
      </c>
      <c r="U84" s="26">
        <f t="shared" si="27"/>
        <v>0</v>
      </c>
      <c r="V84" s="64"/>
    </row>
    <row r="85" spans="1:22" ht="12.75" customHeight="1">
      <c r="A85" s="22"/>
      <c r="B85" s="21" t="s">
        <v>199</v>
      </c>
      <c r="C85" s="22"/>
      <c r="D85" s="11"/>
      <c r="E85" s="22"/>
      <c r="F85" s="22"/>
      <c r="G85" s="11"/>
      <c r="H85" s="22"/>
      <c r="I85" s="22"/>
      <c r="J85" s="26">
        <f t="shared" si="16"/>
        <v>0</v>
      </c>
      <c r="K85" s="26">
        <f t="shared" si="17"/>
        <v>0</v>
      </c>
      <c r="L85" s="26">
        <f t="shared" si="18"/>
        <v>0</v>
      </c>
      <c r="M85" s="26">
        <f t="shared" si="19"/>
        <v>0</v>
      </c>
      <c r="N85" s="26">
        <f t="shared" si="20"/>
        <v>0</v>
      </c>
      <c r="O85" s="26">
        <f t="shared" si="21"/>
        <v>0</v>
      </c>
      <c r="P85" s="26">
        <f t="shared" si="22"/>
        <v>0</v>
      </c>
      <c r="Q85" s="26">
        <f t="shared" si="23"/>
        <v>0</v>
      </c>
      <c r="R85" s="26">
        <f t="shared" si="24"/>
        <v>0</v>
      </c>
      <c r="S85" s="26">
        <f t="shared" si="25"/>
        <v>0</v>
      </c>
      <c r="T85" s="26">
        <f t="shared" si="26"/>
        <v>0</v>
      </c>
      <c r="U85" s="26">
        <f t="shared" si="27"/>
        <v>0</v>
      </c>
      <c r="V85" s="65"/>
    </row>
    <row r="86" spans="1:22" ht="18" customHeight="1">
      <c r="A86" s="22" t="s">
        <v>484</v>
      </c>
      <c r="B86" s="21" t="s">
        <v>485</v>
      </c>
      <c r="C86" s="22" t="s">
        <v>486</v>
      </c>
      <c r="D86" s="11"/>
      <c r="E86" s="22"/>
      <c r="F86" s="22"/>
      <c r="G86" s="11"/>
      <c r="H86" s="22"/>
      <c r="I86" s="22"/>
      <c r="J86" s="26">
        <f t="shared" si="16"/>
        <v>0</v>
      </c>
      <c r="K86" s="26">
        <f t="shared" si="17"/>
        <v>0</v>
      </c>
      <c r="L86" s="26">
        <f t="shared" si="18"/>
        <v>0</v>
      </c>
      <c r="M86" s="26">
        <f t="shared" si="19"/>
        <v>0</v>
      </c>
      <c r="N86" s="26">
        <f t="shared" si="20"/>
        <v>0</v>
      </c>
      <c r="O86" s="26">
        <f t="shared" si="21"/>
        <v>0</v>
      </c>
      <c r="P86" s="26">
        <f t="shared" si="22"/>
        <v>0</v>
      </c>
      <c r="Q86" s="26">
        <f t="shared" si="23"/>
        <v>0</v>
      </c>
      <c r="R86" s="26">
        <f t="shared" si="24"/>
        <v>0</v>
      </c>
      <c r="S86" s="26">
        <f t="shared" si="25"/>
        <v>0</v>
      </c>
      <c r="T86" s="26">
        <f t="shared" si="26"/>
        <v>0</v>
      </c>
      <c r="U86" s="26">
        <f t="shared" si="27"/>
        <v>0</v>
      </c>
      <c r="V86" s="65"/>
    </row>
    <row r="87" spans="1:22" ht="18" customHeight="1">
      <c r="A87" s="22" t="s">
        <v>487</v>
      </c>
      <c r="B87" s="21" t="s">
        <v>488</v>
      </c>
      <c r="C87" s="22" t="s">
        <v>489</v>
      </c>
      <c r="D87" s="11">
        <v>60200</v>
      </c>
      <c r="E87" s="22">
        <v>92962.5</v>
      </c>
      <c r="F87" s="22"/>
      <c r="G87" s="11">
        <v>60200</v>
      </c>
      <c r="H87" s="22">
        <v>53200</v>
      </c>
      <c r="I87" s="22"/>
      <c r="J87" s="26">
        <f t="shared" si="16"/>
        <v>67815.4</v>
      </c>
      <c r="K87" s="26">
        <v>67815.4</v>
      </c>
      <c r="L87" s="26">
        <f t="shared" si="18"/>
        <v>0</v>
      </c>
      <c r="M87" s="26">
        <f t="shared" si="19"/>
        <v>7615.399999999994</v>
      </c>
      <c r="N87" s="26">
        <f t="shared" si="20"/>
        <v>14615.399999999994</v>
      </c>
      <c r="O87" s="26">
        <f t="shared" si="21"/>
        <v>0</v>
      </c>
      <c r="P87" s="26">
        <f t="shared" si="22"/>
        <v>71884.324</v>
      </c>
      <c r="Q87" s="26">
        <f t="shared" si="23"/>
        <v>71884.324</v>
      </c>
      <c r="R87" s="26">
        <f t="shared" si="24"/>
        <v>0</v>
      </c>
      <c r="S87" s="26">
        <f t="shared" si="25"/>
        <v>75478.54019999999</v>
      </c>
      <c r="T87" s="26">
        <f t="shared" si="26"/>
        <v>75478.54019999999</v>
      </c>
      <c r="U87" s="26">
        <f t="shared" si="27"/>
        <v>0</v>
      </c>
      <c r="V87" s="65"/>
    </row>
    <row r="88" spans="1:22" s="6" customFormat="1" ht="25.5" customHeight="1">
      <c r="A88" s="11" t="s">
        <v>490</v>
      </c>
      <c r="B88" s="17" t="s">
        <v>491</v>
      </c>
      <c r="C88" s="11" t="s">
        <v>376</v>
      </c>
      <c r="D88" s="11">
        <f>E88+F88</f>
        <v>481322.8</v>
      </c>
      <c r="E88" s="11">
        <v>481322.8</v>
      </c>
      <c r="F88" s="11"/>
      <c r="G88" s="11">
        <f t="shared" si="28"/>
        <v>1216420</v>
      </c>
      <c r="H88" s="11">
        <v>1216420</v>
      </c>
      <c r="I88" s="11"/>
      <c r="J88" s="26">
        <f t="shared" si="16"/>
        <v>1336845.58</v>
      </c>
      <c r="K88" s="26">
        <f t="shared" si="17"/>
        <v>1336845.58</v>
      </c>
      <c r="L88" s="26">
        <f t="shared" si="18"/>
        <v>0</v>
      </c>
      <c r="M88" s="26">
        <f t="shared" si="19"/>
        <v>120425.58000000007</v>
      </c>
      <c r="N88" s="26">
        <f t="shared" si="20"/>
        <v>120425.58000000007</v>
      </c>
      <c r="O88" s="26">
        <f t="shared" si="21"/>
        <v>0</v>
      </c>
      <c r="P88" s="26">
        <f t="shared" si="22"/>
        <v>1417056.3148</v>
      </c>
      <c r="Q88" s="26">
        <f t="shared" si="23"/>
        <v>1417056.3148</v>
      </c>
      <c r="R88" s="26">
        <f t="shared" si="24"/>
        <v>0</v>
      </c>
      <c r="S88" s="26">
        <f t="shared" si="25"/>
        <v>1487909.13054</v>
      </c>
      <c r="T88" s="26">
        <f t="shared" si="26"/>
        <v>1487909.13054</v>
      </c>
      <c r="U88" s="26">
        <f t="shared" si="27"/>
        <v>0</v>
      </c>
      <c r="V88" s="64"/>
    </row>
    <row r="89" spans="1:22" ht="12.75" customHeight="1">
      <c r="A89" s="22"/>
      <c r="B89" s="21" t="s">
        <v>5</v>
      </c>
      <c r="C89" s="22"/>
      <c r="D89" s="11"/>
      <c r="E89" s="22"/>
      <c r="F89" s="22"/>
      <c r="G89" s="11"/>
      <c r="H89" s="22"/>
      <c r="I89" s="22"/>
      <c r="J89" s="26">
        <f t="shared" si="16"/>
        <v>0</v>
      </c>
      <c r="K89" s="26">
        <f t="shared" si="17"/>
        <v>0</v>
      </c>
      <c r="L89" s="26">
        <f t="shared" si="18"/>
        <v>0</v>
      </c>
      <c r="M89" s="26">
        <f t="shared" si="19"/>
        <v>0</v>
      </c>
      <c r="N89" s="26">
        <f t="shared" si="20"/>
        <v>0</v>
      </c>
      <c r="O89" s="26">
        <f t="shared" si="21"/>
        <v>0</v>
      </c>
      <c r="P89" s="26">
        <f t="shared" si="22"/>
        <v>0</v>
      </c>
      <c r="Q89" s="26">
        <f t="shared" si="23"/>
        <v>0</v>
      </c>
      <c r="R89" s="26">
        <f t="shared" si="24"/>
        <v>0</v>
      </c>
      <c r="S89" s="26">
        <f t="shared" si="25"/>
        <v>0</v>
      </c>
      <c r="T89" s="26">
        <f t="shared" si="26"/>
        <v>0</v>
      </c>
      <c r="U89" s="26">
        <f t="shared" si="27"/>
        <v>0</v>
      </c>
      <c r="V89" s="65"/>
    </row>
    <row r="90" spans="1:22" s="6" customFormat="1" ht="25.5" customHeight="1">
      <c r="A90" s="11" t="s">
        <v>492</v>
      </c>
      <c r="B90" s="17" t="s">
        <v>493</v>
      </c>
      <c r="C90" s="11" t="s">
        <v>376</v>
      </c>
      <c r="D90" s="11">
        <f>E90+F90</f>
        <v>5115.5</v>
      </c>
      <c r="E90" s="11">
        <v>5115.5</v>
      </c>
      <c r="F90" s="11"/>
      <c r="G90" s="11">
        <f t="shared" si="28"/>
        <v>9100</v>
      </c>
      <c r="H90" s="11">
        <v>9100</v>
      </c>
      <c r="I90" s="11"/>
      <c r="J90" s="26">
        <f t="shared" si="16"/>
        <v>10000.9</v>
      </c>
      <c r="K90" s="26">
        <f t="shared" si="17"/>
        <v>10000.9</v>
      </c>
      <c r="L90" s="26">
        <f t="shared" si="18"/>
        <v>0</v>
      </c>
      <c r="M90" s="26">
        <f t="shared" si="19"/>
        <v>900.8999999999996</v>
      </c>
      <c r="N90" s="26">
        <f t="shared" si="20"/>
        <v>900.8999999999996</v>
      </c>
      <c r="O90" s="26">
        <f t="shared" si="21"/>
        <v>0</v>
      </c>
      <c r="P90" s="26">
        <f t="shared" si="22"/>
        <v>10600.954</v>
      </c>
      <c r="Q90" s="26">
        <f t="shared" si="23"/>
        <v>10600.954</v>
      </c>
      <c r="R90" s="26">
        <f t="shared" si="24"/>
        <v>0</v>
      </c>
      <c r="S90" s="26">
        <f t="shared" si="25"/>
        <v>11131.001699999999</v>
      </c>
      <c r="T90" s="26">
        <f t="shared" si="26"/>
        <v>11131.001699999999</v>
      </c>
      <c r="U90" s="26">
        <f t="shared" si="27"/>
        <v>0</v>
      </c>
      <c r="V90" s="64"/>
    </row>
    <row r="91" spans="1:22" ht="12.75" customHeight="1">
      <c r="A91" s="22"/>
      <c r="B91" s="21" t="s">
        <v>199</v>
      </c>
      <c r="C91" s="22"/>
      <c r="D91" s="11"/>
      <c r="E91" s="22"/>
      <c r="F91" s="22"/>
      <c r="G91" s="11"/>
      <c r="H91" s="22"/>
      <c r="I91" s="22"/>
      <c r="J91" s="26">
        <f t="shared" si="16"/>
        <v>0</v>
      </c>
      <c r="K91" s="26">
        <f t="shared" si="17"/>
        <v>0</v>
      </c>
      <c r="L91" s="26">
        <f t="shared" si="18"/>
        <v>0</v>
      </c>
      <c r="M91" s="26">
        <f t="shared" si="19"/>
        <v>0</v>
      </c>
      <c r="N91" s="26">
        <f t="shared" si="20"/>
        <v>0</v>
      </c>
      <c r="O91" s="26">
        <f t="shared" si="21"/>
        <v>0</v>
      </c>
      <c r="P91" s="26">
        <f t="shared" si="22"/>
        <v>0</v>
      </c>
      <c r="Q91" s="26">
        <f t="shared" si="23"/>
        <v>0</v>
      </c>
      <c r="R91" s="26">
        <f t="shared" si="24"/>
        <v>0</v>
      </c>
      <c r="S91" s="26">
        <f t="shared" si="25"/>
        <v>0</v>
      </c>
      <c r="T91" s="26">
        <f t="shared" si="26"/>
        <v>0</v>
      </c>
      <c r="U91" s="26">
        <f t="shared" si="27"/>
        <v>0</v>
      </c>
      <c r="V91" s="65"/>
    </row>
    <row r="92" spans="1:22" s="6" customFormat="1" ht="38.25" customHeight="1">
      <c r="A92" s="11" t="s">
        <v>494</v>
      </c>
      <c r="B92" s="24" t="s">
        <v>495</v>
      </c>
      <c r="C92" s="11" t="s">
        <v>496</v>
      </c>
      <c r="D92" s="11">
        <f>E92+F92</f>
        <v>5115.5</v>
      </c>
      <c r="E92" s="11">
        <v>5115.5</v>
      </c>
      <c r="F92" s="11"/>
      <c r="G92" s="11">
        <f t="shared" si="28"/>
        <v>9100</v>
      </c>
      <c r="H92" s="11">
        <v>9100</v>
      </c>
      <c r="I92" s="11"/>
      <c r="J92" s="26">
        <f t="shared" si="16"/>
        <v>10000.9</v>
      </c>
      <c r="K92" s="26">
        <f t="shared" si="17"/>
        <v>10000.9</v>
      </c>
      <c r="L92" s="26">
        <f t="shared" si="18"/>
        <v>0</v>
      </c>
      <c r="M92" s="26">
        <f t="shared" si="19"/>
        <v>900.8999999999996</v>
      </c>
      <c r="N92" s="26">
        <f t="shared" si="20"/>
        <v>900.8999999999996</v>
      </c>
      <c r="O92" s="26">
        <f t="shared" si="21"/>
        <v>0</v>
      </c>
      <c r="P92" s="26">
        <f t="shared" si="22"/>
        <v>10600.954</v>
      </c>
      <c r="Q92" s="26">
        <f t="shared" si="23"/>
        <v>10600.954</v>
      </c>
      <c r="R92" s="26">
        <f t="shared" si="24"/>
        <v>0</v>
      </c>
      <c r="S92" s="26">
        <f t="shared" si="25"/>
        <v>11131.001699999999</v>
      </c>
      <c r="T92" s="26">
        <f t="shared" si="26"/>
        <v>11131.001699999999</v>
      </c>
      <c r="U92" s="26">
        <f t="shared" si="27"/>
        <v>0</v>
      </c>
      <c r="V92" s="64"/>
    </row>
    <row r="93" spans="1:22" s="6" customFormat="1" ht="43.5" customHeight="1">
      <c r="A93" s="11" t="s">
        <v>497</v>
      </c>
      <c r="B93" s="17" t="s">
        <v>498</v>
      </c>
      <c r="C93" s="11" t="s">
        <v>376</v>
      </c>
      <c r="D93" s="11">
        <f>E93+F93</f>
        <v>2049.9</v>
      </c>
      <c r="E93" s="11">
        <v>2049.9</v>
      </c>
      <c r="F93" s="11"/>
      <c r="G93" s="11">
        <f t="shared" si="28"/>
        <v>7320</v>
      </c>
      <c r="H93" s="11">
        <v>7320</v>
      </c>
      <c r="I93" s="11"/>
      <c r="J93" s="26">
        <f t="shared" si="16"/>
        <v>8044.68</v>
      </c>
      <c r="K93" s="26">
        <f t="shared" si="17"/>
        <v>8044.68</v>
      </c>
      <c r="L93" s="26">
        <f t="shared" si="18"/>
        <v>0</v>
      </c>
      <c r="M93" s="26">
        <f t="shared" si="19"/>
        <v>724.6800000000003</v>
      </c>
      <c r="N93" s="26">
        <f t="shared" si="20"/>
        <v>724.6800000000003</v>
      </c>
      <c r="O93" s="26">
        <f t="shared" si="21"/>
        <v>0</v>
      </c>
      <c r="P93" s="26">
        <f t="shared" si="22"/>
        <v>8527.3608</v>
      </c>
      <c r="Q93" s="26">
        <f t="shared" si="23"/>
        <v>8527.3608</v>
      </c>
      <c r="R93" s="26">
        <f t="shared" si="24"/>
        <v>0</v>
      </c>
      <c r="S93" s="26">
        <f t="shared" si="25"/>
        <v>8953.72884</v>
      </c>
      <c r="T93" s="26">
        <f t="shared" si="26"/>
        <v>8953.72884</v>
      </c>
      <c r="U93" s="26">
        <f t="shared" si="27"/>
        <v>0</v>
      </c>
      <c r="V93" s="64"/>
    </row>
    <row r="94" spans="1:22" ht="12.75" customHeight="1">
      <c r="A94" s="22"/>
      <c r="B94" s="21" t="s">
        <v>199</v>
      </c>
      <c r="C94" s="22"/>
      <c r="D94" s="11"/>
      <c r="E94" s="22"/>
      <c r="F94" s="22"/>
      <c r="G94" s="11"/>
      <c r="H94" s="22"/>
      <c r="I94" s="22"/>
      <c r="J94" s="26">
        <f t="shared" si="16"/>
        <v>0</v>
      </c>
      <c r="K94" s="26">
        <f t="shared" si="17"/>
        <v>0</v>
      </c>
      <c r="L94" s="26">
        <f t="shared" si="18"/>
        <v>0</v>
      </c>
      <c r="M94" s="26">
        <f t="shared" si="19"/>
        <v>0</v>
      </c>
      <c r="N94" s="26">
        <f t="shared" si="20"/>
        <v>0</v>
      </c>
      <c r="O94" s="26">
        <f t="shared" si="21"/>
        <v>0</v>
      </c>
      <c r="P94" s="26">
        <f t="shared" si="22"/>
        <v>0</v>
      </c>
      <c r="Q94" s="26">
        <f t="shared" si="23"/>
        <v>0</v>
      </c>
      <c r="R94" s="26">
        <f t="shared" si="24"/>
        <v>0</v>
      </c>
      <c r="S94" s="26">
        <f t="shared" si="25"/>
        <v>0</v>
      </c>
      <c r="T94" s="26">
        <f t="shared" si="26"/>
        <v>0</v>
      </c>
      <c r="U94" s="26">
        <f t="shared" si="27"/>
        <v>0</v>
      </c>
      <c r="V94" s="65"/>
    </row>
    <row r="95" spans="1:22" s="6" customFormat="1" ht="21.75" customHeight="1">
      <c r="A95" s="11" t="s">
        <v>499</v>
      </c>
      <c r="B95" s="24" t="s">
        <v>500</v>
      </c>
      <c r="C95" s="11" t="s">
        <v>501</v>
      </c>
      <c r="D95" s="11"/>
      <c r="E95" s="11"/>
      <c r="F95" s="11"/>
      <c r="G95" s="11"/>
      <c r="H95" s="11">
        <v>7452</v>
      </c>
      <c r="I95" s="11"/>
      <c r="J95" s="26">
        <f t="shared" si="16"/>
        <v>8189.748</v>
      </c>
      <c r="K95" s="26">
        <f t="shared" si="17"/>
        <v>8189.748</v>
      </c>
      <c r="L95" s="26">
        <f t="shared" si="18"/>
        <v>0</v>
      </c>
      <c r="M95" s="26">
        <f t="shared" si="19"/>
        <v>8189.748</v>
      </c>
      <c r="N95" s="26">
        <f t="shared" si="20"/>
        <v>737.7479999999996</v>
      </c>
      <c r="O95" s="26">
        <f t="shared" si="21"/>
        <v>0</v>
      </c>
      <c r="P95" s="26">
        <f t="shared" si="22"/>
        <v>8681.13288</v>
      </c>
      <c r="Q95" s="26">
        <f t="shared" si="23"/>
        <v>8681.13288</v>
      </c>
      <c r="R95" s="26">
        <f t="shared" si="24"/>
        <v>0</v>
      </c>
      <c r="S95" s="26">
        <f t="shared" si="25"/>
        <v>9115.189524</v>
      </c>
      <c r="T95" s="26">
        <f t="shared" si="26"/>
        <v>9115.189524</v>
      </c>
      <c r="U95" s="26">
        <f t="shared" si="27"/>
        <v>0</v>
      </c>
      <c r="V95" s="64"/>
    </row>
    <row r="96" spans="1:22" s="6" customFormat="1" ht="19.5" customHeight="1">
      <c r="A96" s="11" t="s">
        <v>502</v>
      </c>
      <c r="B96" s="17" t="s">
        <v>503</v>
      </c>
      <c r="C96" s="11" t="s">
        <v>376</v>
      </c>
      <c r="D96" s="11"/>
      <c r="E96" s="11"/>
      <c r="F96" s="11"/>
      <c r="G96" s="11"/>
      <c r="H96" s="11"/>
      <c r="I96" s="11"/>
      <c r="J96" s="26">
        <f t="shared" si="16"/>
        <v>0</v>
      </c>
      <c r="K96" s="26">
        <f t="shared" si="17"/>
        <v>0</v>
      </c>
      <c r="L96" s="26">
        <f t="shared" si="18"/>
        <v>0</v>
      </c>
      <c r="M96" s="26">
        <f t="shared" si="19"/>
        <v>0</v>
      </c>
      <c r="N96" s="26">
        <f t="shared" si="20"/>
        <v>0</v>
      </c>
      <c r="O96" s="26">
        <f t="shared" si="21"/>
        <v>0</v>
      </c>
      <c r="P96" s="26">
        <f t="shared" si="22"/>
        <v>0</v>
      </c>
      <c r="Q96" s="26">
        <f t="shared" si="23"/>
        <v>0</v>
      </c>
      <c r="R96" s="26">
        <f t="shared" si="24"/>
        <v>0</v>
      </c>
      <c r="S96" s="26">
        <f t="shared" si="25"/>
        <v>0</v>
      </c>
      <c r="T96" s="26">
        <f t="shared" si="26"/>
        <v>0</v>
      </c>
      <c r="U96" s="26">
        <f t="shared" si="27"/>
        <v>0</v>
      </c>
      <c r="V96" s="64"/>
    </row>
    <row r="97" spans="1:22" ht="12.75" customHeight="1">
      <c r="A97" s="22"/>
      <c r="B97" s="21" t="s">
        <v>199</v>
      </c>
      <c r="C97" s="22"/>
      <c r="D97" s="11"/>
      <c r="E97" s="22"/>
      <c r="F97" s="22"/>
      <c r="G97" s="11"/>
      <c r="H97" s="22"/>
      <c r="I97" s="22"/>
      <c r="J97" s="26">
        <f t="shared" si="16"/>
        <v>0</v>
      </c>
      <c r="K97" s="26">
        <f t="shared" si="17"/>
        <v>0</v>
      </c>
      <c r="L97" s="26">
        <f t="shared" si="18"/>
        <v>0</v>
      </c>
      <c r="M97" s="26">
        <f t="shared" si="19"/>
        <v>0</v>
      </c>
      <c r="N97" s="26">
        <f t="shared" si="20"/>
        <v>0</v>
      </c>
      <c r="O97" s="26">
        <f t="shared" si="21"/>
        <v>0</v>
      </c>
      <c r="P97" s="26">
        <f t="shared" si="22"/>
        <v>0</v>
      </c>
      <c r="Q97" s="26">
        <f t="shared" si="23"/>
        <v>0</v>
      </c>
      <c r="R97" s="26">
        <f t="shared" si="24"/>
        <v>0</v>
      </c>
      <c r="S97" s="26">
        <f t="shared" si="25"/>
        <v>0</v>
      </c>
      <c r="T97" s="26">
        <f t="shared" si="26"/>
        <v>0</v>
      </c>
      <c r="U97" s="26">
        <f t="shared" si="27"/>
        <v>0</v>
      </c>
      <c r="V97" s="65"/>
    </row>
    <row r="98" spans="1:22" s="6" customFormat="1" ht="20.25" customHeight="1">
      <c r="A98" s="11" t="s">
        <v>504</v>
      </c>
      <c r="B98" s="24" t="s">
        <v>505</v>
      </c>
      <c r="C98" s="11" t="s">
        <v>506</v>
      </c>
      <c r="D98" s="11"/>
      <c r="E98" s="11"/>
      <c r="F98" s="11"/>
      <c r="G98" s="11"/>
      <c r="H98" s="11"/>
      <c r="I98" s="11"/>
      <c r="J98" s="26">
        <f t="shared" si="16"/>
        <v>0</v>
      </c>
      <c r="K98" s="26">
        <f t="shared" si="17"/>
        <v>0</v>
      </c>
      <c r="L98" s="26">
        <f t="shared" si="18"/>
        <v>0</v>
      </c>
      <c r="M98" s="26">
        <f t="shared" si="19"/>
        <v>0</v>
      </c>
      <c r="N98" s="26">
        <f t="shared" si="20"/>
        <v>0</v>
      </c>
      <c r="O98" s="26">
        <f t="shared" si="21"/>
        <v>0</v>
      </c>
      <c r="P98" s="26">
        <f t="shared" si="22"/>
        <v>0</v>
      </c>
      <c r="Q98" s="26">
        <f t="shared" si="23"/>
        <v>0</v>
      </c>
      <c r="R98" s="26">
        <f t="shared" si="24"/>
        <v>0</v>
      </c>
      <c r="S98" s="26">
        <f t="shared" si="25"/>
        <v>0</v>
      </c>
      <c r="T98" s="26">
        <f t="shared" si="26"/>
        <v>0</v>
      </c>
      <c r="U98" s="26">
        <f t="shared" si="27"/>
        <v>0</v>
      </c>
      <c r="V98" s="64"/>
    </row>
    <row r="99" spans="1:22" s="6" customFormat="1" ht="19.5" customHeight="1">
      <c r="A99" s="11" t="s">
        <v>507</v>
      </c>
      <c r="B99" s="17" t="s">
        <v>508</v>
      </c>
      <c r="C99" s="11" t="s">
        <v>376</v>
      </c>
      <c r="D99" s="11">
        <f>E99+F99</f>
        <v>474157.4</v>
      </c>
      <c r="E99" s="11">
        <v>474157.4</v>
      </c>
      <c r="F99" s="11"/>
      <c r="G99" s="11">
        <f t="shared" si="28"/>
        <v>1200000</v>
      </c>
      <c r="H99" s="11">
        <v>1200000</v>
      </c>
      <c r="I99" s="11"/>
      <c r="J99" s="26">
        <f t="shared" si="16"/>
        <v>1300000</v>
      </c>
      <c r="K99" s="26">
        <v>1300000</v>
      </c>
      <c r="L99" s="26">
        <f t="shared" si="18"/>
        <v>0</v>
      </c>
      <c r="M99" s="26">
        <f t="shared" si="19"/>
        <v>100000</v>
      </c>
      <c r="N99" s="26">
        <f t="shared" si="20"/>
        <v>100000</v>
      </c>
      <c r="O99" s="26">
        <f t="shared" si="21"/>
        <v>0</v>
      </c>
      <c r="P99" s="26">
        <v>1400000</v>
      </c>
      <c r="Q99" s="26">
        <v>1400000</v>
      </c>
      <c r="R99" s="26">
        <f t="shared" si="24"/>
        <v>0</v>
      </c>
      <c r="S99" s="26">
        <f t="shared" si="25"/>
        <v>1470000</v>
      </c>
      <c r="T99" s="26">
        <f t="shared" si="26"/>
        <v>1470000</v>
      </c>
      <c r="U99" s="26">
        <f t="shared" si="27"/>
        <v>0</v>
      </c>
      <c r="V99" s="64"/>
    </row>
    <row r="100" spans="1:22" ht="12.75" customHeight="1">
      <c r="A100" s="22"/>
      <c r="B100" s="21" t="s">
        <v>199</v>
      </c>
      <c r="C100" s="22"/>
      <c r="D100" s="11"/>
      <c r="E100" s="22"/>
      <c r="F100" s="22"/>
      <c r="G100" s="11"/>
      <c r="H100" s="22"/>
      <c r="I100" s="22"/>
      <c r="J100" s="26">
        <f t="shared" si="16"/>
        <v>0</v>
      </c>
      <c r="K100" s="26">
        <f t="shared" si="17"/>
        <v>0</v>
      </c>
      <c r="L100" s="26">
        <f t="shared" si="18"/>
        <v>0</v>
      </c>
      <c r="M100" s="26">
        <f t="shared" si="19"/>
        <v>0</v>
      </c>
      <c r="N100" s="26">
        <f t="shared" si="20"/>
        <v>0</v>
      </c>
      <c r="O100" s="26">
        <f t="shared" si="21"/>
        <v>0</v>
      </c>
      <c r="P100" s="26">
        <f t="shared" si="22"/>
        <v>0</v>
      </c>
      <c r="Q100" s="26">
        <f t="shared" si="23"/>
        <v>0</v>
      </c>
      <c r="R100" s="26">
        <f t="shared" si="24"/>
        <v>0</v>
      </c>
      <c r="S100" s="26">
        <f t="shared" si="25"/>
        <v>0</v>
      </c>
      <c r="T100" s="26">
        <f t="shared" si="26"/>
        <v>0</v>
      </c>
      <c r="U100" s="26">
        <f t="shared" si="27"/>
        <v>0</v>
      </c>
      <c r="V100" s="65"/>
    </row>
    <row r="101" spans="1:22" ht="18" customHeight="1">
      <c r="A101" s="22" t="s">
        <v>509</v>
      </c>
      <c r="B101" s="21" t="s">
        <v>510</v>
      </c>
      <c r="C101" s="22" t="s">
        <v>511</v>
      </c>
      <c r="D101" s="11">
        <f>E101+F101</f>
        <v>474157.4</v>
      </c>
      <c r="E101" s="22">
        <v>474157.4</v>
      </c>
      <c r="F101" s="22"/>
      <c r="G101" s="11">
        <f t="shared" si="28"/>
        <v>1200000</v>
      </c>
      <c r="H101" s="22">
        <v>1200000</v>
      </c>
      <c r="I101" s="22"/>
      <c r="J101" s="26">
        <f t="shared" si="16"/>
        <v>1300000</v>
      </c>
      <c r="K101" s="26">
        <v>1300000</v>
      </c>
      <c r="L101" s="26">
        <f t="shared" si="18"/>
        <v>0</v>
      </c>
      <c r="M101" s="26">
        <f t="shared" si="19"/>
        <v>100000</v>
      </c>
      <c r="N101" s="26">
        <f t="shared" si="20"/>
        <v>100000</v>
      </c>
      <c r="O101" s="26">
        <f t="shared" si="21"/>
        <v>0</v>
      </c>
      <c r="P101" s="26">
        <v>1400000</v>
      </c>
      <c r="Q101" s="26">
        <v>1400000</v>
      </c>
      <c r="R101" s="26">
        <f t="shared" si="24"/>
        <v>0</v>
      </c>
      <c r="S101" s="26">
        <f t="shared" si="25"/>
        <v>1470000</v>
      </c>
      <c r="T101" s="26">
        <f t="shared" si="26"/>
        <v>1470000</v>
      </c>
      <c r="U101" s="26">
        <f t="shared" si="27"/>
        <v>0</v>
      </c>
      <c r="V101" s="65"/>
    </row>
    <row r="102" spans="1:22" ht="38.25" customHeight="1">
      <c r="A102" s="22" t="s">
        <v>512</v>
      </c>
      <c r="B102" s="21" t="s">
        <v>513</v>
      </c>
      <c r="C102" s="22" t="s">
        <v>376</v>
      </c>
      <c r="D102" s="11">
        <f>E102+F102</f>
        <v>0</v>
      </c>
      <c r="E102" s="22"/>
      <c r="F102" s="22"/>
      <c r="G102" s="11">
        <f t="shared" si="28"/>
        <v>0</v>
      </c>
      <c r="H102" s="22"/>
      <c r="I102" s="22"/>
      <c r="J102" s="26">
        <f t="shared" si="16"/>
        <v>0</v>
      </c>
      <c r="K102" s="26">
        <f t="shared" si="17"/>
        <v>0</v>
      </c>
      <c r="L102" s="26">
        <f t="shared" si="18"/>
        <v>0</v>
      </c>
      <c r="M102" s="26">
        <f t="shared" si="19"/>
        <v>0</v>
      </c>
      <c r="N102" s="26">
        <f t="shared" si="20"/>
        <v>0</v>
      </c>
      <c r="O102" s="26">
        <f t="shared" si="21"/>
        <v>0</v>
      </c>
      <c r="P102" s="26">
        <f t="shared" si="22"/>
        <v>0</v>
      </c>
      <c r="Q102" s="26">
        <f t="shared" si="23"/>
        <v>0</v>
      </c>
      <c r="R102" s="26">
        <f t="shared" si="24"/>
        <v>0</v>
      </c>
      <c r="S102" s="26">
        <f t="shared" si="25"/>
        <v>0</v>
      </c>
      <c r="T102" s="26">
        <f t="shared" si="26"/>
        <v>0</v>
      </c>
      <c r="U102" s="26">
        <f t="shared" si="27"/>
        <v>0</v>
      </c>
      <c r="V102" s="65"/>
    </row>
    <row r="103" spans="1:22" s="6" customFormat="1" ht="19.5" customHeight="1">
      <c r="A103" s="11" t="s">
        <v>514</v>
      </c>
      <c r="B103" s="17" t="s">
        <v>515</v>
      </c>
      <c r="C103" s="11" t="s">
        <v>376</v>
      </c>
      <c r="D103" s="11">
        <f>E103+F103</f>
        <v>3914422.03</v>
      </c>
      <c r="E103" s="11"/>
      <c r="F103" s="249">
        <v>3914422.03</v>
      </c>
      <c r="G103" s="11">
        <f t="shared" si="28"/>
        <v>1264907.3</v>
      </c>
      <c r="H103" s="11"/>
      <c r="I103" s="11">
        <v>1264907.3</v>
      </c>
      <c r="J103" s="26">
        <f t="shared" si="16"/>
        <v>1100000</v>
      </c>
      <c r="K103" s="26">
        <f t="shared" si="17"/>
        <v>0</v>
      </c>
      <c r="L103" s="26">
        <v>1100000</v>
      </c>
      <c r="M103" s="26">
        <f t="shared" si="19"/>
        <v>-164907.30000000005</v>
      </c>
      <c r="N103" s="26">
        <f t="shared" si="20"/>
        <v>0</v>
      </c>
      <c r="O103" s="26">
        <f t="shared" si="21"/>
        <v>-164907.30000000005</v>
      </c>
      <c r="P103" s="26">
        <f t="shared" si="22"/>
        <v>1166000</v>
      </c>
      <c r="Q103" s="26">
        <f t="shared" si="23"/>
        <v>0</v>
      </c>
      <c r="R103" s="26">
        <f t="shared" si="24"/>
        <v>1166000</v>
      </c>
      <c r="S103" s="26">
        <f t="shared" si="25"/>
        <v>1224300</v>
      </c>
      <c r="T103" s="26">
        <f t="shared" si="26"/>
        <v>0</v>
      </c>
      <c r="U103" s="26">
        <f t="shared" si="27"/>
        <v>1224300</v>
      </c>
      <c r="V103" s="64"/>
    </row>
    <row r="104" spans="1:22" ht="12.75" customHeight="1">
      <c r="A104" s="22"/>
      <c r="B104" s="21" t="s">
        <v>5</v>
      </c>
      <c r="C104" s="22"/>
      <c r="D104" s="11"/>
      <c r="E104" s="22"/>
      <c r="F104" s="22"/>
      <c r="G104" s="11"/>
      <c r="H104" s="22"/>
      <c r="I104" s="22"/>
      <c r="J104" s="26">
        <f t="shared" si="16"/>
        <v>0</v>
      </c>
      <c r="K104" s="26">
        <f t="shared" si="17"/>
        <v>0</v>
      </c>
      <c r="L104" s="26">
        <f t="shared" si="18"/>
        <v>0</v>
      </c>
      <c r="M104" s="26">
        <f t="shared" si="19"/>
        <v>0</v>
      </c>
      <c r="N104" s="26">
        <f t="shared" si="20"/>
        <v>0</v>
      </c>
      <c r="O104" s="26">
        <f t="shared" si="21"/>
        <v>0</v>
      </c>
      <c r="P104" s="26">
        <f t="shared" si="22"/>
        <v>0</v>
      </c>
      <c r="Q104" s="26">
        <f t="shared" si="23"/>
        <v>0</v>
      </c>
      <c r="R104" s="26">
        <f t="shared" si="24"/>
        <v>0</v>
      </c>
      <c r="S104" s="26">
        <f t="shared" si="25"/>
        <v>0</v>
      </c>
      <c r="T104" s="26">
        <f t="shared" si="26"/>
        <v>0</v>
      </c>
      <c r="U104" s="26">
        <f t="shared" si="27"/>
        <v>0</v>
      </c>
      <c r="V104" s="65"/>
    </row>
    <row r="105" spans="1:22" s="6" customFormat="1" ht="19.5" customHeight="1">
      <c r="A105" s="11" t="s">
        <v>516</v>
      </c>
      <c r="B105" s="17" t="s">
        <v>517</v>
      </c>
      <c r="C105" s="11" t="s">
        <v>376</v>
      </c>
      <c r="D105" s="11">
        <f>E105+F105</f>
        <v>3914422</v>
      </c>
      <c r="E105" s="11"/>
      <c r="F105" s="11">
        <v>3914422</v>
      </c>
      <c r="G105" s="11">
        <f t="shared" si="28"/>
        <v>1264907.3</v>
      </c>
      <c r="H105" s="11"/>
      <c r="I105" s="11">
        <v>1264907.3</v>
      </c>
      <c r="J105" s="26">
        <f t="shared" si="16"/>
        <v>1100000</v>
      </c>
      <c r="K105" s="26">
        <f t="shared" si="17"/>
        <v>0</v>
      </c>
      <c r="L105" s="26">
        <v>1100000</v>
      </c>
      <c r="M105" s="26">
        <f t="shared" si="19"/>
        <v>-164907.30000000005</v>
      </c>
      <c r="N105" s="26">
        <f t="shared" si="20"/>
        <v>0</v>
      </c>
      <c r="O105" s="26">
        <f t="shared" si="21"/>
        <v>-164907.30000000005</v>
      </c>
      <c r="P105" s="26">
        <f t="shared" si="22"/>
        <v>1166000</v>
      </c>
      <c r="Q105" s="26">
        <f t="shared" si="23"/>
        <v>0</v>
      </c>
      <c r="R105" s="26">
        <f t="shared" si="24"/>
        <v>1166000</v>
      </c>
      <c r="S105" s="26">
        <f t="shared" si="25"/>
        <v>1224300</v>
      </c>
      <c r="T105" s="26">
        <f t="shared" si="26"/>
        <v>0</v>
      </c>
      <c r="U105" s="26">
        <f t="shared" si="27"/>
        <v>1224300</v>
      </c>
      <c r="V105" s="64"/>
    </row>
    <row r="106" spans="1:22" ht="12.75" customHeight="1">
      <c r="A106" s="22"/>
      <c r="B106" s="21" t="s">
        <v>5</v>
      </c>
      <c r="C106" s="22"/>
      <c r="D106" s="11"/>
      <c r="E106" s="22"/>
      <c r="F106" s="22"/>
      <c r="G106" s="11"/>
      <c r="H106" s="22"/>
      <c r="I106" s="22"/>
      <c r="J106" s="26">
        <f t="shared" si="16"/>
        <v>0</v>
      </c>
      <c r="K106" s="26">
        <f t="shared" si="17"/>
        <v>0</v>
      </c>
      <c r="L106" s="26">
        <f t="shared" si="18"/>
        <v>0</v>
      </c>
      <c r="M106" s="26">
        <f t="shared" si="19"/>
        <v>0</v>
      </c>
      <c r="N106" s="26">
        <f t="shared" si="20"/>
        <v>0</v>
      </c>
      <c r="O106" s="26">
        <f t="shared" si="21"/>
        <v>0</v>
      </c>
      <c r="P106" s="26">
        <f t="shared" si="22"/>
        <v>0</v>
      </c>
      <c r="Q106" s="26">
        <f t="shared" si="23"/>
        <v>0</v>
      </c>
      <c r="R106" s="26">
        <f t="shared" si="24"/>
        <v>0</v>
      </c>
      <c r="S106" s="26">
        <f t="shared" si="25"/>
        <v>0</v>
      </c>
      <c r="T106" s="26">
        <f t="shared" si="26"/>
        <v>0</v>
      </c>
      <c r="U106" s="26">
        <f t="shared" si="27"/>
        <v>0</v>
      </c>
      <c r="V106" s="65"/>
    </row>
    <row r="107" spans="1:22" s="6" customFormat="1" ht="19.5" customHeight="1">
      <c r="A107" s="11" t="s">
        <v>518</v>
      </c>
      <c r="B107" s="17" t="s">
        <v>519</v>
      </c>
      <c r="C107" s="11" t="s">
        <v>376</v>
      </c>
      <c r="D107" s="11">
        <f>E107+F107</f>
        <v>3646838.1</v>
      </c>
      <c r="E107" s="11"/>
      <c r="F107" s="11">
        <v>3646838.1</v>
      </c>
      <c r="G107" s="11">
        <f t="shared" si="28"/>
        <v>930157.3</v>
      </c>
      <c r="H107" s="11"/>
      <c r="I107" s="11">
        <v>930157.3</v>
      </c>
      <c r="J107" s="26">
        <f t="shared" si="16"/>
        <v>1138512.5352</v>
      </c>
      <c r="K107" s="26">
        <f t="shared" si="17"/>
        <v>0</v>
      </c>
      <c r="L107" s="26">
        <f t="shared" si="18"/>
        <v>1138512.5352</v>
      </c>
      <c r="M107" s="26">
        <f t="shared" si="19"/>
        <v>208355.2352</v>
      </c>
      <c r="N107" s="26">
        <f t="shared" si="20"/>
        <v>0</v>
      </c>
      <c r="O107" s="26">
        <f t="shared" si="21"/>
        <v>208355.2352</v>
      </c>
      <c r="P107" s="26">
        <f t="shared" si="22"/>
        <v>1206823.287312</v>
      </c>
      <c r="Q107" s="26">
        <f t="shared" si="23"/>
        <v>0</v>
      </c>
      <c r="R107" s="26">
        <f t="shared" si="24"/>
        <v>1206823.287312</v>
      </c>
      <c r="S107" s="26">
        <f t="shared" si="25"/>
        <v>1267164.4516776002</v>
      </c>
      <c r="T107" s="26">
        <f t="shared" si="26"/>
        <v>0</v>
      </c>
      <c r="U107" s="26">
        <f t="shared" si="27"/>
        <v>1267164.4516776002</v>
      </c>
      <c r="V107" s="64"/>
    </row>
    <row r="108" spans="1:22" ht="12.75" customHeight="1">
      <c r="A108" s="22"/>
      <c r="B108" s="21" t="s">
        <v>199</v>
      </c>
      <c r="C108" s="22"/>
      <c r="D108" s="11"/>
      <c r="E108" s="22"/>
      <c r="F108" s="22"/>
      <c r="G108" s="11"/>
      <c r="H108" s="22"/>
      <c r="I108" s="22"/>
      <c r="J108" s="26">
        <f t="shared" si="16"/>
        <v>0</v>
      </c>
      <c r="K108" s="26">
        <f t="shared" si="17"/>
        <v>0</v>
      </c>
      <c r="L108" s="26">
        <f t="shared" si="18"/>
        <v>0</v>
      </c>
      <c r="M108" s="26">
        <f t="shared" si="19"/>
        <v>0</v>
      </c>
      <c r="N108" s="26">
        <f t="shared" si="20"/>
        <v>0</v>
      </c>
      <c r="O108" s="26">
        <f t="shared" si="21"/>
        <v>0</v>
      </c>
      <c r="P108" s="26">
        <f t="shared" si="22"/>
        <v>0</v>
      </c>
      <c r="Q108" s="26">
        <f t="shared" si="23"/>
        <v>0</v>
      </c>
      <c r="R108" s="26">
        <f t="shared" si="24"/>
        <v>0</v>
      </c>
      <c r="S108" s="26">
        <f t="shared" si="25"/>
        <v>0</v>
      </c>
      <c r="T108" s="26">
        <f t="shared" si="26"/>
        <v>0</v>
      </c>
      <c r="U108" s="26">
        <f t="shared" si="27"/>
        <v>0</v>
      </c>
      <c r="V108" s="65"/>
    </row>
    <row r="109" spans="1:22" ht="12.75" customHeight="1">
      <c r="A109" s="22" t="s">
        <v>520</v>
      </c>
      <c r="B109" s="21" t="s">
        <v>521</v>
      </c>
      <c r="C109" s="22" t="s">
        <v>520</v>
      </c>
      <c r="D109" s="11">
        <f>E109+F109</f>
        <v>3194386.5</v>
      </c>
      <c r="E109" s="22"/>
      <c r="F109" s="22">
        <v>3194386.5</v>
      </c>
      <c r="G109" s="11">
        <f t="shared" si="28"/>
        <v>874557.3</v>
      </c>
      <c r="H109" s="22"/>
      <c r="I109" s="22">
        <v>874557.3</v>
      </c>
      <c r="J109" s="26">
        <f t="shared" si="16"/>
        <v>1070458.1352000001</v>
      </c>
      <c r="K109" s="26">
        <f t="shared" si="17"/>
        <v>0</v>
      </c>
      <c r="L109" s="26">
        <f t="shared" si="18"/>
        <v>1070458.1352000001</v>
      </c>
      <c r="M109" s="26">
        <f t="shared" si="19"/>
        <v>195900.8352000001</v>
      </c>
      <c r="N109" s="26">
        <f t="shared" si="20"/>
        <v>0</v>
      </c>
      <c r="O109" s="26">
        <f t="shared" si="21"/>
        <v>195900.8352000001</v>
      </c>
      <c r="P109" s="26">
        <f t="shared" si="22"/>
        <v>1134685.6233120002</v>
      </c>
      <c r="Q109" s="26">
        <f t="shared" si="23"/>
        <v>0</v>
      </c>
      <c r="R109" s="26">
        <f t="shared" si="24"/>
        <v>1134685.6233120002</v>
      </c>
      <c r="S109" s="26">
        <f t="shared" si="25"/>
        <v>1191419.9044776002</v>
      </c>
      <c r="T109" s="26">
        <f t="shared" si="26"/>
        <v>0</v>
      </c>
      <c r="U109" s="26">
        <f t="shared" si="27"/>
        <v>1191419.9044776002</v>
      </c>
      <c r="V109" s="65"/>
    </row>
    <row r="110" spans="1:22" ht="12.75" customHeight="1">
      <c r="A110" s="22" t="s">
        <v>522</v>
      </c>
      <c r="B110" s="21" t="s">
        <v>523</v>
      </c>
      <c r="C110" s="22" t="s">
        <v>522</v>
      </c>
      <c r="D110" s="11">
        <f>E110+F110</f>
        <v>452451.6</v>
      </c>
      <c r="E110" s="22"/>
      <c r="F110" s="22">
        <v>452451.6</v>
      </c>
      <c r="G110" s="11">
        <f t="shared" si="28"/>
        <v>55600</v>
      </c>
      <c r="H110" s="22"/>
      <c r="I110" s="22">
        <v>55600</v>
      </c>
      <c r="J110" s="26">
        <f t="shared" si="16"/>
        <v>68054.4</v>
      </c>
      <c r="K110" s="26">
        <f t="shared" si="17"/>
        <v>0</v>
      </c>
      <c r="L110" s="26">
        <f t="shared" si="18"/>
        <v>68054.4</v>
      </c>
      <c r="M110" s="26">
        <f t="shared" si="19"/>
        <v>12454.399999999994</v>
      </c>
      <c r="N110" s="26">
        <f t="shared" si="20"/>
        <v>0</v>
      </c>
      <c r="O110" s="26">
        <f t="shared" si="21"/>
        <v>12454.399999999994</v>
      </c>
      <c r="P110" s="26">
        <f t="shared" si="22"/>
        <v>72137.66399999999</v>
      </c>
      <c r="Q110" s="26">
        <f t="shared" si="23"/>
        <v>0</v>
      </c>
      <c r="R110" s="26">
        <f t="shared" si="24"/>
        <v>72137.66399999999</v>
      </c>
      <c r="S110" s="26">
        <f t="shared" si="25"/>
        <v>75744.54719999999</v>
      </c>
      <c r="T110" s="26">
        <f t="shared" si="26"/>
        <v>0</v>
      </c>
      <c r="U110" s="26">
        <f t="shared" si="27"/>
        <v>75744.54719999999</v>
      </c>
      <c r="V110" s="65"/>
    </row>
    <row r="111" spans="1:22" s="6" customFormat="1" ht="19.5" customHeight="1">
      <c r="A111" s="11" t="s">
        <v>524</v>
      </c>
      <c r="B111" s="17" t="s">
        <v>525</v>
      </c>
      <c r="C111" s="11" t="s">
        <v>376</v>
      </c>
      <c r="D111" s="11">
        <f>E111+F111</f>
        <v>132650.7</v>
      </c>
      <c r="E111" s="11"/>
      <c r="F111" s="11">
        <v>132650.7</v>
      </c>
      <c r="G111" s="11">
        <f t="shared" si="28"/>
        <v>265800</v>
      </c>
      <c r="H111" s="11"/>
      <c r="I111" s="11">
        <v>265800</v>
      </c>
      <c r="J111" s="26">
        <f t="shared" si="16"/>
        <v>325339.2</v>
      </c>
      <c r="K111" s="26">
        <f t="shared" si="17"/>
        <v>0</v>
      </c>
      <c r="L111" s="26">
        <f t="shared" si="18"/>
        <v>325339.2</v>
      </c>
      <c r="M111" s="26">
        <f t="shared" si="19"/>
        <v>59539.20000000001</v>
      </c>
      <c r="N111" s="26">
        <f t="shared" si="20"/>
        <v>0</v>
      </c>
      <c r="O111" s="26">
        <f t="shared" si="21"/>
        <v>59539.20000000001</v>
      </c>
      <c r="P111" s="26">
        <f t="shared" si="22"/>
        <v>344859.552</v>
      </c>
      <c r="Q111" s="26">
        <f t="shared" si="23"/>
        <v>0</v>
      </c>
      <c r="R111" s="26">
        <f t="shared" si="24"/>
        <v>344859.552</v>
      </c>
      <c r="S111" s="26">
        <f t="shared" si="25"/>
        <v>362102.5296</v>
      </c>
      <c r="T111" s="26">
        <f t="shared" si="26"/>
        <v>0</v>
      </c>
      <c r="U111" s="26">
        <f t="shared" si="27"/>
        <v>362102.5296</v>
      </c>
      <c r="V111" s="64"/>
    </row>
    <row r="112" spans="1:22" ht="12.75" customHeight="1">
      <c r="A112" s="22"/>
      <c r="B112" s="21" t="s">
        <v>199</v>
      </c>
      <c r="C112" s="22"/>
      <c r="D112" s="11"/>
      <c r="E112" s="22"/>
      <c r="F112" s="22"/>
      <c r="G112" s="11"/>
      <c r="H112" s="22"/>
      <c r="I112" s="22"/>
      <c r="J112" s="26">
        <f t="shared" si="16"/>
        <v>0</v>
      </c>
      <c r="K112" s="26">
        <f t="shared" si="17"/>
        <v>0</v>
      </c>
      <c r="L112" s="26">
        <f t="shared" si="18"/>
        <v>0</v>
      </c>
      <c r="M112" s="26">
        <f t="shared" si="19"/>
        <v>0</v>
      </c>
      <c r="N112" s="26">
        <f t="shared" si="20"/>
        <v>0</v>
      </c>
      <c r="O112" s="26">
        <f t="shared" si="21"/>
        <v>0</v>
      </c>
      <c r="P112" s="26">
        <f t="shared" si="22"/>
        <v>0</v>
      </c>
      <c r="Q112" s="26">
        <f t="shared" si="23"/>
        <v>0</v>
      </c>
      <c r="R112" s="26">
        <f t="shared" si="24"/>
        <v>0</v>
      </c>
      <c r="S112" s="26">
        <f t="shared" si="25"/>
        <v>0</v>
      </c>
      <c r="T112" s="26">
        <f t="shared" si="26"/>
        <v>0</v>
      </c>
      <c r="U112" s="26">
        <f t="shared" si="27"/>
        <v>0</v>
      </c>
      <c r="V112" s="65"/>
    </row>
    <row r="113" spans="1:22" ht="12.75" customHeight="1">
      <c r="A113" s="22" t="s">
        <v>526</v>
      </c>
      <c r="B113" s="21" t="s">
        <v>527</v>
      </c>
      <c r="C113" s="22" t="s">
        <v>526</v>
      </c>
      <c r="D113" s="11"/>
      <c r="E113" s="22"/>
      <c r="F113" s="22"/>
      <c r="G113" s="11"/>
      <c r="H113" s="22"/>
      <c r="I113" s="22">
        <v>38000</v>
      </c>
      <c r="J113" s="26">
        <f t="shared" si="16"/>
        <v>46512</v>
      </c>
      <c r="K113" s="26">
        <f t="shared" si="17"/>
        <v>0</v>
      </c>
      <c r="L113" s="26">
        <f t="shared" si="18"/>
        <v>46512</v>
      </c>
      <c r="M113" s="26">
        <f t="shared" si="19"/>
        <v>46512</v>
      </c>
      <c r="N113" s="26">
        <f t="shared" si="20"/>
        <v>0</v>
      </c>
      <c r="O113" s="26">
        <f t="shared" si="21"/>
        <v>8512</v>
      </c>
      <c r="P113" s="26">
        <f t="shared" si="22"/>
        <v>49302.72</v>
      </c>
      <c r="Q113" s="26">
        <f t="shared" si="23"/>
        <v>0</v>
      </c>
      <c r="R113" s="26">
        <f t="shared" si="24"/>
        <v>49302.72</v>
      </c>
      <c r="S113" s="26">
        <f t="shared" si="25"/>
        <v>51767.856</v>
      </c>
      <c r="T113" s="26">
        <f t="shared" si="26"/>
        <v>0</v>
      </c>
      <c r="U113" s="26">
        <f t="shared" si="27"/>
        <v>51767.856</v>
      </c>
      <c r="V113" s="65"/>
    </row>
    <row r="114" spans="1:22" ht="12.75" customHeight="1">
      <c r="A114" s="22" t="s">
        <v>528</v>
      </c>
      <c r="B114" s="21" t="s">
        <v>529</v>
      </c>
      <c r="C114" s="22" t="s">
        <v>528</v>
      </c>
      <c r="D114" s="11">
        <f>E114+F114</f>
        <v>63615.7</v>
      </c>
      <c r="E114" s="22"/>
      <c r="F114" s="22">
        <v>63615.7</v>
      </c>
      <c r="G114" s="11">
        <f t="shared" si="28"/>
        <v>168200</v>
      </c>
      <c r="H114" s="22"/>
      <c r="I114" s="22">
        <v>168200</v>
      </c>
      <c r="J114" s="26">
        <f t="shared" si="16"/>
        <v>205876.8</v>
      </c>
      <c r="K114" s="26">
        <f t="shared" si="17"/>
        <v>0</v>
      </c>
      <c r="L114" s="26">
        <f t="shared" si="18"/>
        <v>205876.8</v>
      </c>
      <c r="M114" s="26">
        <f t="shared" si="19"/>
        <v>37676.79999999999</v>
      </c>
      <c r="N114" s="26">
        <f t="shared" si="20"/>
        <v>0</v>
      </c>
      <c r="O114" s="26">
        <f t="shared" si="21"/>
        <v>37676.79999999999</v>
      </c>
      <c r="P114" s="26">
        <f t="shared" si="22"/>
        <v>218229.408</v>
      </c>
      <c r="Q114" s="26">
        <f t="shared" si="23"/>
        <v>0</v>
      </c>
      <c r="R114" s="26">
        <f t="shared" si="24"/>
        <v>218229.408</v>
      </c>
      <c r="S114" s="26">
        <f t="shared" si="25"/>
        <v>229140.8784</v>
      </c>
      <c r="T114" s="26">
        <f t="shared" si="26"/>
        <v>0</v>
      </c>
      <c r="U114" s="26">
        <f t="shared" si="27"/>
        <v>229140.8784</v>
      </c>
      <c r="V114" s="65"/>
    </row>
    <row r="115" spans="1:22" ht="12.75" customHeight="1">
      <c r="A115" s="22" t="s">
        <v>530</v>
      </c>
      <c r="B115" s="21" t="s">
        <v>531</v>
      </c>
      <c r="C115" s="22" t="s">
        <v>532</v>
      </c>
      <c r="D115" s="11"/>
      <c r="E115" s="22"/>
      <c r="F115" s="22">
        <v>32255</v>
      </c>
      <c r="G115" s="11"/>
      <c r="H115" s="22"/>
      <c r="I115" s="22">
        <v>59600</v>
      </c>
      <c r="J115" s="26">
        <f t="shared" si="16"/>
        <v>72950.4</v>
      </c>
      <c r="K115" s="26">
        <f t="shared" si="17"/>
        <v>0</v>
      </c>
      <c r="L115" s="26">
        <f t="shared" si="18"/>
        <v>72950.4</v>
      </c>
      <c r="M115" s="26">
        <f t="shared" si="19"/>
        <v>72950.4</v>
      </c>
      <c r="N115" s="26">
        <f t="shared" si="20"/>
        <v>0</v>
      </c>
      <c r="O115" s="26">
        <f t="shared" si="21"/>
        <v>13350.399999999994</v>
      </c>
      <c r="P115" s="26">
        <f t="shared" si="22"/>
        <v>77327.424</v>
      </c>
      <c r="Q115" s="26">
        <f t="shared" si="23"/>
        <v>0</v>
      </c>
      <c r="R115" s="26">
        <f t="shared" si="24"/>
        <v>77327.424</v>
      </c>
      <c r="S115" s="26">
        <f t="shared" si="25"/>
        <v>81193.7952</v>
      </c>
      <c r="T115" s="26">
        <f t="shared" si="26"/>
        <v>0</v>
      </c>
      <c r="U115" s="26">
        <f t="shared" si="27"/>
        <v>81193.7952</v>
      </c>
      <c r="V115" s="65"/>
    </row>
    <row r="116" spans="1:22" s="6" customFormat="1" ht="19.5" customHeight="1">
      <c r="A116" s="11" t="s">
        <v>533</v>
      </c>
      <c r="B116" s="17" t="s">
        <v>534</v>
      </c>
      <c r="C116" s="11" t="s">
        <v>376</v>
      </c>
      <c r="D116" s="11">
        <f aca="true" t="shared" si="29" ref="D116:D130">E116+F116</f>
        <v>134933.2</v>
      </c>
      <c r="E116" s="11"/>
      <c r="F116" s="11">
        <v>134933.2</v>
      </c>
      <c r="G116" s="11">
        <f t="shared" si="28"/>
        <v>68950</v>
      </c>
      <c r="H116" s="11"/>
      <c r="I116" s="11">
        <v>68950</v>
      </c>
      <c r="J116" s="26">
        <f t="shared" si="16"/>
        <v>84394.8</v>
      </c>
      <c r="K116" s="26">
        <f t="shared" si="17"/>
        <v>0</v>
      </c>
      <c r="L116" s="26">
        <f t="shared" si="18"/>
        <v>84394.8</v>
      </c>
      <c r="M116" s="26">
        <f t="shared" si="19"/>
        <v>15444.800000000003</v>
      </c>
      <c r="N116" s="26">
        <f t="shared" si="20"/>
        <v>0</v>
      </c>
      <c r="O116" s="26">
        <f t="shared" si="21"/>
        <v>15444.800000000003</v>
      </c>
      <c r="P116" s="26">
        <f t="shared" si="22"/>
        <v>89458.488</v>
      </c>
      <c r="Q116" s="26">
        <f t="shared" si="23"/>
        <v>0</v>
      </c>
      <c r="R116" s="26">
        <f t="shared" si="24"/>
        <v>89458.488</v>
      </c>
      <c r="S116" s="26">
        <f t="shared" si="25"/>
        <v>93931.4124</v>
      </c>
      <c r="T116" s="26">
        <f t="shared" si="26"/>
        <v>0</v>
      </c>
      <c r="U116" s="26">
        <f t="shared" si="27"/>
        <v>93931.4124</v>
      </c>
      <c r="V116" s="64"/>
    </row>
    <row r="117" spans="1:22" ht="12.75" customHeight="1">
      <c r="A117" s="22"/>
      <c r="B117" s="21" t="s">
        <v>199</v>
      </c>
      <c r="C117" s="22"/>
      <c r="D117" s="11">
        <f t="shared" si="29"/>
        <v>0</v>
      </c>
      <c r="E117" s="22"/>
      <c r="F117" s="22"/>
      <c r="G117" s="11">
        <f t="shared" si="28"/>
        <v>7900</v>
      </c>
      <c r="H117" s="22"/>
      <c r="I117" s="22">
        <v>7900</v>
      </c>
      <c r="J117" s="26">
        <f t="shared" si="16"/>
        <v>9669.6</v>
      </c>
      <c r="K117" s="26">
        <f t="shared" si="17"/>
        <v>0</v>
      </c>
      <c r="L117" s="26">
        <f t="shared" si="18"/>
        <v>9669.6</v>
      </c>
      <c r="M117" s="26">
        <f t="shared" si="19"/>
        <v>1769.6000000000004</v>
      </c>
      <c r="N117" s="26">
        <f t="shared" si="20"/>
        <v>0</v>
      </c>
      <c r="O117" s="26">
        <f t="shared" si="21"/>
        <v>1769.6000000000004</v>
      </c>
      <c r="P117" s="26">
        <f t="shared" si="22"/>
        <v>10249.776</v>
      </c>
      <c r="Q117" s="26">
        <f t="shared" si="23"/>
        <v>0</v>
      </c>
      <c r="R117" s="26">
        <f t="shared" si="24"/>
        <v>10249.776</v>
      </c>
      <c r="S117" s="26">
        <f t="shared" si="25"/>
        <v>10762.264799999999</v>
      </c>
      <c r="T117" s="26">
        <f t="shared" si="26"/>
        <v>0</v>
      </c>
      <c r="U117" s="26">
        <f t="shared" si="27"/>
        <v>10762.264799999999</v>
      </c>
      <c r="V117" s="65"/>
    </row>
    <row r="118" spans="1:22" ht="12.75" customHeight="1">
      <c r="A118" s="22" t="s">
        <v>535</v>
      </c>
      <c r="B118" s="21" t="s">
        <v>536</v>
      </c>
      <c r="C118" s="22" t="s">
        <v>535</v>
      </c>
      <c r="D118" s="11">
        <f t="shared" si="29"/>
        <v>297.9</v>
      </c>
      <c r="E118" s="22"/>
      <c r="F118" s="22">
        <v>297.9</v>
      </c>
      <c r="G118" s="11">
        <f t="shared" si="28"/>
        <v>6100</v>
      </c>
      <c r="H118" s="22"/>
      <c r="I118" s="22">
        <v>6100</v>
      </c>
      <c r="J118" s="26">
        <f t="shared" si="16"/>
        <v>7466.4</v>
      </c>
      <c r="K118" s="26">
        <f t="shared" si="17"/>
        <v>0</v>
      </c>
      <c r="L118" s="26">
        <f t="shared" si="18"/>
        <v>7466.4</v>
      </c>
      <c r="M118" s="26">
        <f t="shared" si="19"/>
        <v>1366.3999999999996</v>
      </c>
      <c r="N118" s="26">
        <f t="shared" si="20"/>
        <v>0</v>
      </c>
      <c r="O118" s="26">
        <f t="shared" si="21"/>
        <v>1366.3999999999996</v>
      </c>
      <c r="P118" s="26">
        <f t="shared" si="22"/>
        <v>7914.384</v>
      </c>
      <c r="Q118" s="26">
        <f t="shared" si="23"/>
        <v>0</v>
      </c>
      <c r="R118" s="26">
        <f t="shared" si="24"/>
        <v>7914.384</v>
      </c>
      <c r="S118" s="26">
        <f t="shared" si="25"/>
        <v>8310.1032</v>
      </c>
      <c r="T118" s="26">
        <f t="shared" si="26"/>
        <v>0</v>
      </c>
      <c r="U118" s="26">
        <f t="shared" si="27"/>
        <v>8310.1032</v>
      </c>
      <c r="V118" s="65"/>
    </row>
    <row r="119" spans="1:22" ht="12.75" customHeight="1">
      <c r="A119" s="22" t="s">
        <v>537</v>
      </c>
      <c r="B119" s="21" t="s">
        <v>538</v>
      </c>
      <c r="C119" s="22" t="s">
        <v>537</v>
      </c>
      <c r="D119" s="11">
        <f t="shared" si="29"/>
        <v>134635.3</v>
      </c>
      <c r="E119" s="22"/>
      <c r="F119" s="22">
        <v>134635.3</v>
      </c>
      <c r="G119" s="11">
        <f t="shared" si="28"/>
        <v>61050</v>
      </c>
      <c r="H119" s="22"/>
      <c r="I119" s="22">
        <v>61050</v>
      </c>
      <c r="J119" s="26">
        <f t="shared" si="16"/>
        <v>74725.2</v>
      </c>
      <c r="K119" s="26">
        <f t="shared" si="17"/>
        <v>0</v>
      </c>
      <c r="L119" s="26">
        <f t="shared" si="18"/>
        <v>74725.2</v>
      </c>
      <c r="M119" s="26">
        <f t="shared" si="19"/>
        <v>13675.199999999997</v>
      </c>
      <c r="N119" s="26">
        <f t="shared" si="20"/>
        <v>0</v>
      </c>
      <c r="O119" s="26">
        <f t="shared" si="21"/>
        <v>13675.199999999997</v>
      </c>
      <c r="P119" s="26">
        <f t="shared" si="22"/>
        <v>79208.712</v>
      </c>
      <c r="Q119" s="26">
        <f t="shared" si="23"/>
        <v>0</v>
      </c>
      <c r="R119" s="26">
        <f t="shared" si="24"/>
        <v>79208.712</v>
      </c>
      <c r="S119" s="26">
        <f t="shared" si="25"/>
        <v>83169.1476</v>
      </c>
      <c r="T119" s="26">
        <f t="shared" si="26"/>
        <v>0</v>
      </c>
      <c r="U119" s="26">
        <f t="shared" si="27"/>
        <v>83169.1476</v>
      </c>
      <c r="V119" s="65"/>
    </row>
    <row r="120" spans="1:22" ht="12.75" customHeight="1">
      <c r="A120" s="22">
        <v>5411</v>
      </c>
      <c r="B120" s="21" t="s">
        <v>623</v>
      </c>
      <c r="C120" s="22">
        <v>5411</v>
      </c>
      <c r="D120" s="11">
        <f t="shared" si="29"/>
        <v>0</v>
      </c>
      <c r="E120" s="22"/>
      <c r="F120" s="22"/>
      <c r="G120" s="11">
        <f t="shared" si="28"/>
        <v>0</v>
      </c>
      <c r="H120" s="22"/>
      <c r="I120" s="22"/>
      <c r="J120" s="26">
        <f t="shared" si="16"/>
        <v>0</v>
      </c>
      <c r="K120" s="26">
        <f t="shared" si="17"/>
        <v>0</v>
      </c>
      <c r="L120" s="26">
        <f t="shared" si="18"/>
        <v>0</v>
      </c>
      <c r="M120" s="26">
        <f t="shared" si="19"/>
        <v>0</v>
      </c>
      <c r="N120" s="26">
        <f t="shared" si="20"/>
        <v>0</v>
      </c>
      <c r="O120" s="26">
        <f t="shared" si="21"/>
        <v>0</v>
      </c>
      <c r="P120" s="26">
        <f t="shared" si="22"/>
        <v>0</v>
      </c>
      <c r="Q120" s="26">
        <f t="shared" si="23"/>
        <v>0</v>
      </c>
      <c r="R120" s="26">
        <f t="shared" si="24"/>
        <v>0</v>
      </c>
      <c r="S120" s="26">
        <f t="shared" si="25"/>
        <v>0</v>
      </c>
      <c r="T120" s="26">
        <f t="shared" si="26"/>
        <v>0</v>
      </c>
      <c r="U120" s="26">
        <f t="shared" si="27"/>
        <v>0</v>
      </c>
      <c r="V120" s="65"/>
    </row>
    <row r="121" spans="1:22" s="6" customFormat="1" ht="27.75" customHeight="1">
      <c r="A121" s="11" t="s">
        <v>539</v>
      </c>
      <c r="B121" s="17" t="s">
        <v>540</v>
      </c>
      <c r="C121" s="11" t="s">
        <v>376</v>
      </c>
      <c r="D121" s="11">
        <f t="shared" si="29"/>
        <v>0</v>
      </c>
      <c r="E121" s="11"/>
      <c r="F121" s="11"/>
      <c r="G121" s="11">
        <f t="shared" si="28"/>
        <v>0</v>
      </c>
      <c r="H121" s="11"/>
      <c r="I121" s="11"/>
      <c r="J121" s="26">
        <f t="shared" si="16"/>
        <v>0</v>
      </c>
      <c r="K121" s="26">
        <f t="shared" si="17"/>
        <v>0</v>
      </c>
      <c r="L121" s="26">
        <f t="shared" si="18"/>
        <v>0</v>
      </c>
      <c r="M121" s="26">
        <f t="shared" si="19"/>
        <v>0</v>
      </c>
      <c r="N121" s="26">
        <f t="shared" si="20"/>
        <v>0</v>
      </c>
      <c r="O121" s="26">
        <f t="shared" si="21"/>
        <v>0</v>
      </c>
      <c r="P121" s="26">
        <f t="shared" si="22"/>
        <v>0</v>
      </c>
      <c r="Q121" s="26">
        <f t="shared" si="23"/>
        <v>0</v>
      </c>
      <c r="R121" s="26">
        <f t="shared" si="24"/>
        <v>0</v>
      </c>
      <c r="S121" s="26">
        <f t="shared" si="25"/>
        <v>0</v>
      </c>
      <c r="T121" s="26">
        <f t="shared" si="26"/>
        <v>0</v>
      </c>
      <c r="U121" s="26">
        <f t="shared" si="27"/>
        <v>0</v>
      </c>
      <c r="V121" s="64"/>
    </row>
    <row r="122" spans="1:22" ht="12.75" customHeight="1">
      <c r="A122" s="22"/>
      <c r="B122" s="21" t="s">
        <v>5</v>
      </c>
      <c r="C122" s="22"/>
      <c r="D122" s="11">
        <f t="shared" si="29"/>
        <v>0</v>
      </c>
      <c r="E122" s="22"/>
      <c r="F122" s="22"/>
      <c r="G122" s="11">
        <f t="shared" si="28"/>
        <v>0</v>
      </c>
      <c r="H122" s="22"/>
      <c r="I122" s="22"/>
      <c r="J122" s="26">
        <f t="shared" si="16"/>
        <v>0</v>
      </c>
      <c r="K122" s="26">
        <f t="shared" si="17"/>
        <v>0</v>
      </c>
      <c r="L122" s="26">
        <f t="shared" si="18"/>
        <v>0</v>
      </c>
      <c r="M122" s="26">
        <f t="shared" si="19"/>
        <v>0</v>
      </c>
      <c r="N122" s="26">
        <f t="shared" si="20"/>
        <v>0</v>
      </c>
      <c r="O122" s="26">
        <f t="shared" si="21"/>
        <v>0</v>
      </c>
      <c r="P122" s="26">
        <f t="shared" si="22"/>
        <v>0</v>
      </c>
      <c r="Q122" s="26">
        <f t="shared" si="23"/>
        <v>0</v>
      </c>
      <c r="R122" s="26">
        <f t="shared" si="24"/>
        <v>0</v>
      </c>
      <c r="S122" s="26">
        <f t="shared" si="25"/>
        <v>0</v>
      </c>
      <c r="T122" s="26">
        <f t="shared" si="26"/>
        <v>0</v>
      </c>
      <c r="U122" s="26">
        <f t="shared" si="27"/>
        <v>0</v>
      </c>
      <c r="V122" s="65"/>
    </row>
    <row r="123" spans="1:22" s="6" customFormat="1" ht="27.75" customHeight="1">
      <c r="A123" s="11" t="s">
        <v>541</v>
      </c>
      <c r="B123" s="17" t="s">
        <v>542</v>
      </c>
      <c r="C123" s="11" t="s">
        <v>376</v>
      </c>
      <c r="D123" s="11">
        <f t="shared" si="29"/>
        <v>0</v>
      </c>
      <c r="E123" s="11"/>
      <c r="F123" s="11"/>
      <c r="G123" s="11">
        <f t="shared" si="28"/>
        <v>0</v>
      </c>
      <c r="H123" s="11"/>
      <c r="I123" s="11"/>
      <c r="J123" s="26">
        <f t="shared" si="16"/>
        <v>0</v>
      </c>
      <c r="K123" s="26">
        <f t="shared" si="17"/>
        <v>0</v>
      </c>
      <c r="L123" s="26">
        <f t="shared" si="18"/>
        <v>0</v>
      </c>
      <c r="M123" s="26">
        <f t="shared" si="19"/>
        <v>0</v>
      </c>
      <c r="N123" s="26">
        <f t="shared" si="20"/>
        <v>0</v>
      </c>
      <c r="O123" s="26">
        <f t="shared" si="21"/>
        <v>0</v>
      </c>
      <c r="P123" s="26">
        <f t="shared" si="22"/>
        <v>0</v>
      </c>
      <c r="Q123" s="26">
        <f t="shared" si="23"/>
        <v>0</v>
      </c>
      <c r="R123" s="26">
        <f t="shared" si="24"/>
        <v>0</v>
      </c>
      <c r="S123" s="26">
        <f t="shared" si="25"/>
        <v>0</v>
      </c>
      <c r="T123" s="26">
        <f t="shared" si="26"/>
        <v>0</v>
      </c>
      <c r="U123" s="26">
        <f t="shared" si="27"/>
        <v>0</v>
      </c>
      <c r="V123" s="64"/>
    </row>
    <row r="124" spans="1:22" ht="12.75" customHeight="1">
      <c r="A124" s="22"/>
      <c r="B124" s="21" t="s">
        <v>5</v>
      </c>
      <c r="C124" s="22"/>
      <c r="D124" s="11">
        <f t="shared" si="29"/>
        <v>0</v>
      </c>
      <c r="E124" s="22"/>
      <c r="F124" s="22"/>
      <c r="G124" s="11">
        <f t="shared" si="28"/>
        <v>0</v>
      </c>
      <c r="H124" s="22"/>
      <c r="I124" s="22"/>
      <c r="J124" s="26">
        <f t="shared" si="16"/>
        <v>0</v>
      </c>
      <c r="K124" s="26">
        <f t="shared" si="17"/>
        <v>0</v>
      </c>
      <c r="L124" s="26">
        <f t="shared" si="18"/>
        <v>0</v>
      </c>
      <c r="M124" s="26">
        <f t="shared" si="19"/>
        <v>0</v>
      </c>
      <c r="N124" s="26">
        <f t="shared" si="20"/>
        <v>0</v>
      </c>
      <c r="O124" s="26">
        <f t="shared" si="21"/>
        <v>0</v>
      </c>
      <c r="P124" s="26">
        <f t="shared" si="22"/>
        <v>0</v>
      </c>
      <c r="Q124" s="26">
        <f t="shared" si="23"/>
        <v>0</v>
      </c>
      <c r="R124" s="26">
        <f t="shared" si="24"/>
        <v>0</v>
      </c>
      <c r="S124" s="26">
        <f t="shared" si="25"/>
        <v>0</v>
      </c>
      <c r="T124" s="26">
        <f t="shared" si="26"/>
        <v>0</v>
      </c>
      <c r="U124" s="26">
        <f t="shared" si="27"/>
        <v>0</v>
      </c>
      <c r="V124" s="65"/>
    </row>
    <row r="125" spans="1:22" ht="12.75" customHeight="1">
      <c r="A125" s="22" t="s">
        <v>543</v>
      </c>
      <c r="B125" s="21" t="s">
        <v>544</v>
      </c>
      <c r="C125" s="22" t="s">
        <v>545</v>
      </c>
      <c r="D125" s="11">
        <f t="shared" si="29"/>
        <v>0</v>
      </c>
      <c r="E125" s="22"/>
      <c r="F125" s="22"/>
      <c r="G125" s="11">
        <f t="shared" si="28"/>
        <v>0</v>
      </c>
      <c r="H125" s="22"/>
      <c r="I125" s="22"/>
      <c r="J125" s="26">
        <f t="shared" si="16"/>
        <v>0</v>
      </c>
      <c r="K125" s="26">
        <f t="shared" si="17"/>
        <v>0</v>
      </c>
      <c r="L125" s="26">
        <f t="shared" si="18"/>
        <v>0</v>
      </c>
      <c r="M125" s="26">
        <f t="shared" si="19"/>
        <v>0</v>
      </c>
      <c r="N125" s="26">
        <f t="shared" si="20"/>
        <v>0</v>
      </c>
      <c r="O125" s="26">
        <f t="shared" si="21"/>
        <v>0</v>
      </c>
      <c r="P125" s="26">
        <f t="shared" si="22"/>
        <v>0</v>
      </c>
      <c r="Q125" s="26">
        <f t="shared" si="23"/>
        <v>0</v>
      </c>
      <c r="R125" s="26">
        <f t="shared" si="24"/>
        <v>0</v>
      </c>
      <c r="S125" s="26">
        <f t="shared" si="25"/>
        <v>0</v>
      </c>
      <c r="T125" s="26">
        <f t="shared" si="26"/>
        <v>0</v>
      </c>
      <c r="U125" s="26">
        <f t="shared" si="27"/>
        <v>0</v>
      </c>
      <c r="V125" s="65"/>
    </row>
    <row r="126" spans="1:22" ht="12.75" customHeight="1">
      <c r="A126" s="22" t="s">
        <v>546</v>
      </c>
      <c r="B126" s="21" t="s">
        <v>547</v>
      </c>
      <c r="C126" s="22" t="s">
        <v>548</v>
      </c>
      <c r="D126" s="11">
        <f t="shared" si="29"/>
        <v>0</v>
      </c>
      <c r="E126" s="22"/>
      <c r="F126" s="22"/>
      <c r="G126" s="11">
        <f t="shared" si="28"/>
        <v>0</v>
      </c>
      <c r="H126" s="22"/>
      <c r="I126" s="22"/>
      <c r="J126" s="26">
        <f t="shared" si="16"/>
        <v>0</v>
      </c>
      <c r="K126" s="26">
        <f t="shared" si="17"/>
        <v>0</v>
      </c>
      <c r="L126" s="26">
        <f t="shared" si="18"/>
        <v>0</v>
      </c>
      <c r="M126" s="26">
        <f t="shared" si="19"/>
        <v>0</v>
      </c>
      <c r="N126" s="26">
        <f t="shared" si="20"/>
        <v>0</v>
      </c>
      <c r="O126" s="26">
        <f t="shared" si="21"/>
        <v>0</v>
      </c>
      <c r="P126" s="26">
        <f t="shared" si="22"/>
        <v>0</v>
      </c>
      <c r="Q126" s="26">
        <f t="shared" si="23"/>
        <v>0</v>
      </c>
      <c r="R126" s="26">
        <f t="shared" si="24"/>
        <v>0</v>
      </c>
      <c r="S126" s="26">
        <f t="shared" si="25"/>
        <v>0</v>
      </c>
      <c r="T126" s="26">
        <f t="shared" si="26"/>
        <v>0</v>
      </c>
      <c r="U126" s="26">
        <f t="shared" si="27"/>
        <v>0</v>
      </c>
      <c r="V126" s="65"/>
    </row>
    <row r="127" spans="1:22" ht="12.75" customHeight="1">
      <c r="A127" s="22">
        <v>6130</v>
      </c>
      <c r="B127" s="21" t="s">
        <v>624</v>
      </c>
      <c r="C127" s="22">
        <v>8131</v>
      </c>
      <c r="D127" s="11">
        <f t="shared" si="29"/>
        <v>0</v>
      </c>
      <c r="E127" s="22"/>
      <c r="F127" s="22"/>
      <c r="G127" s="11">
        <f t="shared" si="28"/>
        <v>0</v>
      </c>
      <c r="H127" s="22"/>
      <c r="I127" s="22"/>
      <c r="J127" s="26">
        <f t="shared" si="16"/>
        <v>0</v>
      </c>
      <c r="K127" s="26">
        <f t="shared" si="17"/>
        <v>0</v>
      </c>
      <c r="L127" s="26">
        <f t="shared" si="18"/>
        <v>0</v>
      </c>
      <c r="M127" s="26">
        <f t="shared" si="19"/>
        <v>0</v>
      </c>
      <c r="N127" s="26">
        <f t="shared" si="20"/>
        <v>0</v>
      </c>
      <c r="O127" s="26">
        <f t="shared" si="21"/>
        <v>0</v>
      </c>
      <c r="P127" s="26">
        <f t="shared" si="22"/>
        <v>0</v>
      </c>
      <c r="Q127" s="26">
        <f t="shared" si="23"/>
        <v>0</v>
      </c>
      <c r="R127" s="26">
        <f t="shared" si="24"/>
        <v>0</v>
      </c>
      <c r="S127" s="26">
        <f t="shared" si="25"/>
        <v>0</v>
      </c>
      <c r="T127" s="26">
        <f t="shared" si="26"/>
        <v>0</v>
      </c>
      <c r="U127" s="26">
        <f t="shared" si="27"/>
        <v>0</v>
      </c>
      <c r="V127" s="65"/>
    </row>
    <row r="128" spans="1:22" s="6" customFormat="1" ht="27.75" customHeight="1">
      <c r="A128" s="11" t="s">
        <v>549</v>
      </c>
      <c r="B128" s="17" t="s">
        <v>550</v>
      </c>
      <c r="C128" s="11" t="s">
        <v>376</v>
      </c>
      <c r="D128" s="11">
        <f t="shared" si="29"/>
        <v>0</v>
      </c>
      <c r="E128" s="11"/>
      <c r="F128" s="11"/>
      <c r="G128" s="11">
        <f t="shared" si="28"/>
        <v>0</v>
      </c>
      <c r="H128" s="11"/>
      <c r="I128" s="11"/>
      <c r="J128" s="26">
        <f t="shared" si="16"/>
        <v>0</v>
      </c>
      <c r="K128" s="26">
        <f t="shared" si="17"/>
        <v>0</v>
      </c>
      <c r="L128" s="26">
        <f t="shared" si="18"/>
        <v>0</v>
      </c>
      <c r="M128" s="26">
        <f t="shared" si="19"/>
        <v>0</v>
      </c>
      <c r="N128" s="26">
        <f t="shared" si="20"/>
        <v>0</v>
      </c>
      <c r="O128" s="26">
        <f t="shared" si="21"/>
        <v>0</v>
      </c>
      <c r="P128" s="26">
        <f t="shared" si="22"/>
        <v>0</v>
      </c>
      <c r="Q128" s="26">
        <f t="shared" si="23"/>
        <v>0</v>
      </c>
      <c r="R128" s="26">
        <f t="shared" si="24"/>
        <v>0</v>
      </c>
      <c r="S128" s="26">
        <f t="shared" si="25"/>
        <v>0</v>
      </c>
      <c r="T128" s="26">
        <f t="shared" si="26"/>
        <v>0</v>
      </c>
      <c r="U128" s="26">
        <f t="shared" si="27"/>
        <v>0</v>
      </c>
      <c r="V128" s="64"/>
    </row>
    <row r="129" spans="1:22" ht="12.75" customHeight="1">
      <c r="A129" s="22"/>
      <c r="B129" s="21" t="s">
        <v>5</v>
      </c>
      <c r="C129" s="22"/>
      <c r="D129" s="11">
        <f t="shared" si="29"/>
        <v>0</v>
      </c>
      <c r="E129" s="22"/>
      <c r="F129" s="22"/>
      <c r="G129" s="11">
        <f t="shared" si="28"/>
        <v>0</v>
      </c>
      <c r="H129" s="22"/>
      <c r="I129" s="22"/>
      <c r="J129" s="26">
        <f t="shared" si="16"/>
        <v>0</v>
      </c>
      <c r="K129" s="26">
        <f t="shared" si="17"/>
        <v>0</v>
      </c>
      <c r="L129" s="26">
        <f t="shared" si="18"/>
        <v>0</v>
      </c>
      <c r="M129" s="26">
        <f t="shared" si="19"/>
        <v>0</v>
      </c>
      <c r="N129" s="26">
        <f t="shared" si="20"/>
        <v>0</v>
      </c>
      <c r="O129" s="26">
        <f t="shared" si="21"/>
        <v>0</v>
      </c>
      <c r="P129" s="26">
        <f t="shared" si="22"/>
        <v>0</v>
      </c>
      <c r="Q129" s="26">
        <f t="shared" si="23"/>
        <v>0</v>
      </c>
      <c r="R129" s="26">
        <f t="shared" si="24"/>
        <v>0</v>
      </c>
      <c r="S129" s="26">
        <f t="shared" si="25"/>
        <v>0</v>
      </c>
      <c r="T129" s="26">
        <f t="shared" si="26"/>
        <v>0</v>
      </c>
      <c r="U129" s="26">
        <f t="shared" si="27"/>
        <v>0</v>
      </c>
      <c r="V129" s="65"/>
    </row>
    <row r="130" spans="1:22" ht="12.75" customHeight="1">
      <c r="A130" s="22" t="s">
        <v>551</v>
      </c>
      <c r="B130" s="21" t="s">
        <v>552</v>
      </c>
      <c r="C130" s="22" t="s">
        <v>553</v>
      </c>
      <c r="D130" s="11">
        <f t="shared" si="29"/>
        <v>0</v>
      </c>
      <c r="E130" s="22"/>
      <c r="F130" s="22"/>
      <c r="G130" s="11">
        <f t="shared" si="28"/>
        <v>0</v>
      </c>
      <c r="H130" s="22"/>
      <c r="I130" s="22"/>
      <c r="J130" s="26">
        <f t="shared" si="16"/>
        <v>0</v>
      </c>
      <c r="K130" s="26">
        <f t="shared" si="17"/>
        <v>0</v>
      </c>
      <c r="L130" s="26">
        <f t="shared" si="18"/>
        <v>0</v>
      </c>
      <c r="M130" s="26">
        <f t="shared" si="19"/>
        <v>0</v>
      </c>
      <c r="N130" s="26">
        <f t="shared" si="20"/>
        <v>0</v>
      </c>
      <c r="O130" s="26">
        <f t="shared" si="21"/>
        <v>0</v>
      </c>
      <c r="P130" s="26">
        <f t="shared" si="22"/>
        <v>0</v>
      </c>
      <c r="Q130" s="26">
        <f t="shared" si="23"/>
        <v>0</v>
      </c>
      <c r="R130" s="26">
        <f t="shared" si="24"/>
        <v>0</v>
      </c>
      <c r="S130" s="26">
        <f t="shared" si="25"/>
        <v>0</v>
      </c>
      <c r="T130" s="26">
        <f t="shared" si="26"/>
        <v>0</v>
      </c>
      <c r="U130" s="26">
        <f t="shared" si="27"/>
        <v>0</v>
      </c>
      <c r="V130" s="65"/>
    </row>
    <row r="131" spans="3:23" ht="10.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3:21" ht="10.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24">
    <mergeCell ref="P5:R5"/>
    <mergeCell ref="S5:U5"/>
    <mergeCell ref="P6:P7"/>
    <mergeCell ref="Q6:R6"/>
    <mergeCell ref="N6:O6"/>
    <mergeCell ref="J5:L5"/>
    <mergeCell ref="M5:O5"/>
    <mergeCell ref="M6:M7"/>
    <mergeCell ref="D5:F5"/>
    <mergeCell ref="G5:I5"/>
    <mergeCell ref="D6:D7"/>
    <mergeCell ref="E6:F6"/>
    <mergeCell ref="G6:G7"/>
    <mergeCell ref="H6:I6"/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1">
      <selection activeCell="K7" sqref="K7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361" t="s">
        <v>614</v>
      </c>
      <c r="U2" s="361"/>
      <c r="V2" s="73"/>
    </row>
    <row r="3" spans="1:20" ht="21.75" customHeight="1">
      <c r="A3" s="336" t="s">
        <v>737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</row>
    <row r="4" ht="20.25" customHeight="1" thickBot="1">
      <c r="U4" s="34" t="s">
        <v>0</v>
      </c>
    </row>
    <row r="5" spans="1:21" ht="30.75" customHeight="1">
      <c r="A5" s="370"/>
      <c r="B5" s="368"/>
      <c r="C5" s="325" t="s">
        <v>716</v>
      </c>
      <c r="D5" s="325"/>
      <c r="E5" s="325"/>
      <c r="F5" s="325" t="s">
        <v>717</v>
      </c>
      <c r="G5" s="325"/>
      <c r="H5" s="325"/>
      <c r="I5" s="325" t="s">
        <v>184</v>
      </c>
      <c r="J5" s="325"/>
      <c r="K5" s="325"/>
      <c r="L5" s="338" t="s">
        <v>719</v>
      </c>
      <c r="M5" s="338"/>
      <c r="N5" s="338"/>
      <c r="O5" s="325" t="s">
        <v>712</v>
      </c>
      <c r="P5" s="325"/>
      <c r="Q5" s="325"/>
      <c r="R5" s="325" t="s">
        <v>720</v>
      </c>
      <c r="S5" s="325"/>
      <c r="T5" s="325"/>
      <c r="U5" s="68" t="s">
        <v>616</v>
      </c>
    </row>
    <row r="6" spans="1:21" ht="19.5" customHeight="1">
      <c r="A6" s="371"/>
      <c r="B6" s="369"/>
      <c r="C6" s="324" t="s">
        <v>4</v>
      </c>
      <c r="D6" s="324" t="s">
        <v>5</v>
      </c>
      <c r="E6" s="324"/>
      <c r="F6" s="324" t="s">
        <v>4</v>
      </c>
      <c r="G6" s="324" t="s">
        <v>5</v>
      </c>
      <c r="H6" s="324"/>
      <c r="I6" s="324" t="s">
        <v>4</v>
      </c>
      <c r="J6" s="324" t="s">
        <v>5</v>
      </c>
      <c r="K6" s="324"/>
      <c r="L6" s="324" t="s">
        <v>4</v>
      </c>
      <c r="M6" s="324" t="s">
        <v>5</v>
      </c>
      <c r="N6" s="324"/>
      <c r="O6" s="324" t="s">
        <v>4</v>
      </c>
      <c r="P6" s="324" t="s">
        <v>5</v>
      </c>
      <c r="Q6" s="324"/>
      <c r="R6" s="324" t="s">
        <v>4</v>
      </c>
      <c r="S6" s="324" t="s">
        <v>5</v>
      </c>
      <c r="T6" s="324"/>
      <c r="U6" s="319" t="s">
        <v>721</v>
      </c>
    </row>
    <row r="7" spans="1:21" ht="49.5" customHeight="1">
      <c r="A7" s="371"/>
      <c r="B7" s="369"/>
      <c r="C7" s="324"/>
      <c r="D7" s="14" t="s">
        <v>6</v>
      </c>
      <c r="E7" s="14" t="s">
        <v>7</v>
      </c>
      <c r="F7" s="324"/>
      <c r="G7" s="14" t="s">
        <v>6</v>
      </c>
      <c r="H7" s="14" t="s">
        <v>7</v>
      </c>
      <c r="I7" s="324"/>
      <c r="J7" s="14" t="s">
        <v>6</v>
      </c>
      <c r="K7" s="14" t="s">
        <v>7</v>
      </c>
      <c r="L7" s="324"/>
      <c r="M7" s="14" t="s">
        <v>6</v>
      </c>
      <c r="N7" s="14" t="s">
        <v>7</v>
      </c>
      <c r="O7" s="324"/>
      <c r="P7" s="14" t="s">
        <v>6</v>
      </c>
      <c r="Q7" s="14" t="s">
        <v>7</v>
      </c>
      <c r="R7" s="324"/>
      <c r="S7" s="14" t="s">
        <v>6</v>
      </c>
      <c r="T7" s="14" t="s">
        <v>7</v>
      </c>
      <c r="U7" s="319"/>
    </row>
    <row r="8" spans="1:21" s="6" customFormat="1" ht="21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7">
        <v>21</v>
      </c>
    </row>
    <row r="9" spans="1:21" ht="18.75" customHeight="1">
      <c r="A9" s="15" t="s">
        <v>1</v>
      </c>
      <c r="B9" s="12" t="s">
        <v>10</v>
      </c>
      <c r="C9" s="12">
        <f>E9</f>
        <v>-1088997.8</v>
      </c>
      <c r="D9" s="12">
        <v>0</v>
      </c>
      <c r="E9" s="12">
        <v>-1088997.8</v>
      </c>
      <c r="F9" s="12">
        <f>H9</f>
        <v>-1264907.3</v>
      </c>
      <c r="G9" s="12">
        <v>0</v>
      </c>
      <c r="H9" s="12">
        <f>2!I7-4!K10</f>
        <v>-1264907.3</v>
      </c>
      <c r="I9" s="248">
        <f>K9</f>
        <v>-1300000</v>
      </c>
      <c r="J9" s="26">
        <v>0</v>
      </c>
      <c r="K9" s="248">
        <v>-1300000</v>
      </c>
      <c r="L9" s="26">
        <f>K9-H9</f>
        <v>-35092.69999999995</v>
      </c>
      <c r="M9" s="26">
        <v>0</v>
      </c>
      <c r="N9" s="26">
        <f>K9-H9</f>
        <v>-35092.69999999995</v>
      </c>
      <c r="O9" s="25">
        <f>Q9</f>
        <v>-1378000</v>
      </c>
      <c r="P9" s="26">
        <v>0</v>
      </c>
      <c r="Q9" s="25">
        <v>-1378000</v>
      </c>
      <c r="R9" s="25">
        <f>T9</f>
        <v>-1446900</v>
      </c>
      <c r="S9" s="26">
        <v>0</v>
      </c>
      <c r="T9" s="25">
        <v>-1446900</v>
      </c>
      <c r="U9" s="70"/>
    </row>
    <row r="10" spans="1:21" s="6" customFormat="1" ht="27.75" customHeight="1" thickBot="1">
      <c r="A10" s="48" t="s">
        <v>554</v>
      </c>
      <c r="B10" s="49" t="s">
        <v>555</v>
      </c>
      <c r="C10" s="49"/>
      <c r="D10" s="49"/>
      <c r="E10" s="49"/>
      <c r="F10" s="49"/>
      <c r="G10" s="49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2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8"/>
  <sheetViews>
    <sheetView tabSelected="1" zoomScale="120" zoomScaleNormal="120" zoomScalePageLayoutView="0" workbookViewId="0" topLeftCell="F1">
      <selection activeCell="O10" sqref="O10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7109375" style="2" customWidth="1"/>
    <col min="4" max="4" width="4.421875" style="4" customWidth="1"/>
    <col min="5" max="5" width="50.00390625" style="9" customWidth="1"/>
    <col min="6" max="6" width="6.8515625" style="102" customWidth="1"/>
    <col min="7" max="7" width="14.00390625" style="4" customWidth="1"/>
    <col min="8" max="8" width="12.8515625" style="4" customWidth="1"/>
    <col min="9" max="9" width="13.140625" style="4" customWidth="1"/>
    <col min="10" max="10" width="13.28125" style="214" customWidth="1"/>
    <col min="11" max="11" width="12.8515625" style="214" customWidth="1"/>
    <col min="12" max="12" width="13.421875" style="214" customWidth="1"/>
    <col min="13" max="13" width="14.140625" style="1" customWidth="1"/>
    <col min="14" max="14" width="14.7109375" style="1" customWidth="1"/>
    <col min="15" max="15" width="13.7109375" style="1" customWidth="1"/>
    <col min="16" max="16" width="13.421875" style="1" customWidth="1"/>
    <col min="17" max="17" width="14.421875" style="1" customWidth="1"/>
    <col min="18" max="18" width="14.8515625" style="1" customWidth="1"/>
    <col min="19" max="19" width="14.140625" style="1" customWidth="1"/>
    <col min="20" max="20" width="13.7109375" style="1" customWidth="1"/>
    <col min="21" max="21" width="13.421875" style="1" customWidth="1"/>
    <col min="22" max="22" width="13.140625" style="1" customWidth="1"/>
    <col min="23" max="23" width="12.8515625" style="1" customWidth="1"/>
    <col min="24" max="24" width="14.28125" style="1" customWidth="1"/>
    <col min="25" max="25" width="30.140625" style="0" customWidth="1"/>
  </cols>
  <sheetData>
    <row r="1" spans="23:25" ht="10.5">
      <c r="W1" s="372" t="s">
        <v>631</v>
      </c>
      <c r="X1" s="372"/>
      <c r="Y1" s="372"/>
    </row>
    <row r="2" spans="23:25" ht="10.5">
      <c r="W2" s="372" t="s">
        <v>632</v>
      </c>
      <c r="X2" s="372"/>
      <c r="Y2" s="372"/>
    </row>
    <row r="3" spans="1:25" ht="20.25" customHeight="1" thickBot="1">
      <c r="A3" s="373" t="s">
        <v>726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</row>
    <row r="4" spans="1:25" ht="22.5" customHeight="1">
      <c r="A4" s="374" t="s">
        <v>1</v>
      </c>
      <c r="B4" s="376" t="s">
        <v>187</v>
      </c>
      <c r="C4" s="376" t="s">
        <v>188</v>
      </c>
      <c r="D4" s="376" t="s">
        <v>189</v>
      </c>
      <c r="E4" s="338" t="s">
        <v>593</v>
      </c>
      <c r="F4" s="378" t="s">
        <v>3</v>
      </c>
      <c r="G4" s="325" t="s">
        <v>727</v>
      </c>
      <c r="H4" s="325"/>
      <c r="I4" s="325"/>
      <c r="J4" s="363" t="s">
        <v>717</v>
      </c>
      <c r="K4" s="363"/>
      <c r="L4" s="363"/>
      <c r="M4" s="325" t="s">
        <v>184</v>
      </c>
      <c r="N4" s="325"/>
      <c r="O4" s="325"/>
      <c r="P4" s="338" t="s">
        <v>719</v>
      </c>
      <c r="Q4" s="338"/>
      <c r="R4" s="338"/>
      <c r="S4" s="325" t="s">
        <v>712</v>
      </c>
      <c r="T4" s="325"/>
      <c r="U4" s="325"/>
      <c r="V4" s="325" t="s">
        <v>720</v>
      </c>
      <c r="W4" s="325"/>
      <c r="X4" s="325"/>
      <c r="Y4" s="68" t="s">
        <v>616</v>
      </c>
    </row>
    <row r="5" spans="1:25" ht="18.75" customHeight="1">
      <c r="A5" s="375"/>
      <c r="B5" s="377"/>
      <c r="C5" s="377"/>
      <c r="D5" s="377"/>
      <c r="E5" s="367"/>
      <c r="F5" s="379"/>
      <c r="G5" s="324" t="s">
        <v>4</v>
      </c>
      <c r="H5" s="324" t="s">
        <v>5</v>
      </c>
      <c r="I5" s="324"/>
      <c r="J5" s="337" t="s">
        <v>4</v>
      </c>
      <c r="K5" s="337" t="s">
        <v>5</v>
      </c>
      <c r="L5" s="337"/>
      <c r="M5" s="324" t="s">
        <v>4</v>
      </c>
      <c r="N5" s="324" t="s">
        <v>5</v>
      </c>
      <c r="O5" s="324"/>
      <c r="P5" s="324" t="s">
        <v>4</v>
      </c>
      <c r="Q5" s="324" t="s">
        <v>5</v>
      </c>
      <c r="R5" s="324"/>
      <c r="S5" s="324" t="s">
        <v>4</v>
      </c>
      <c r="T5" s="324" t="s">
        <v>5</v>
      </c>
      <c r="U5" s="324"/>
      <c r="V5" s="324" t="s">
        <v>4</v>
      </c>
      <c r="W5" s="324" t="s">
        <v>5</v>
      </c>
      <c r="X5" s="324"/>
      <c r="Y5" s="319" t="s">
        <v>728</v>
      </c>
    </row>
    <row r="6" spans="1:25" ht="41.25" customHeight="1">
      <c r="A6" s="375"/>
      <c r="B6" s="377"/>
      <c r="C6" s="377"/>
      <c r="D6" s="377"/>
      <c r="E6" s="367"/>
      <c r="F6" s="379"/>
      <c r="G6" s="324"/>
      <c r="H6" s="14" t="s">
        <v>6</v>
      </c>
      <c r="I6" s="14" t="s">
        <v>7</v>
      </c>
      <c r="J6" s="337"/>
      <c r="K6" s="77" t="s">
        <v>6</v>
      </c>
      <c r="L6" s="77" t="s">
        <v>7</v>
      </c>
      <c r="M6" s="324"/>
      <c r="N6" s="14" t="s">
        <v>6</v>
      </c>
      <c r="O6" s="14" t="s">
        <v>7</v>
      </c>
      <c r="P6" s="324"/>
      <c r="Q6" s="14" t="s">
        <v>6</v>
      </c>
      <c r="R6" s="14" t="s">
        <v>7</v>
      </c>
      <c r="S6" s="324"/>
      <c r="T6" s="14" t="s">
        <v>6</v>
      </c>
      <c r="U6" s="14" t="s">
        <v>7</v>
      </c>
      <c r="V6" s="324"/>
      <c r="W6" s="14" t="s">
        <v>6</v>
      </c>
      <c r="X6" s="14" t="s">
        <v>7</v>
      </c>
      <c r="Y6" s="319"/>
    </row>
    <row r="7" spans="1:25" ht="19.5" customHeight="1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103">
        <v>6</v>
      </c>
      <c r="G7" s="40">
        <v>7</v>
      </c>
      <c r="H7" s="40">
        <v>8</v>
      </c>
      <c r="I7" s="40">
        <v>9</v>
      </c>
      <c r="J7" s="215">
        <v>10</v>
      </c>
      <c r="K7" s="215">
        <v>11</v>
      </c>
      <c r="L7" s="215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13">
        <v>22</v>
      </c>
    </row>
    <row r="8" spans="1:25" s="111" customFormat="1" ht="21" customHeight="1">
      <c r="A8" s="104" t="s">
        <v>10</v>
      </c>
      <c r="B8" s="105" t="s">
        <v>10</v>
      </c>
      <c r="C8" s="105" t="s">
        <v>10</v>
      </c>
      <c r="D8" s="105" t="s">
        <v>10</v>
      </c>
      <c r="E8" s="106" t="s">
        <v>191</v>
      </c>
      <c r="F8" s="107"/>
      <c r="G8" s="216">
        <f>H8+I8</f>
        <v>6406958.5</v>
      </c>
      <c r="H8" s="216">
        <v>2497872.3</v>
      </c>
      <c r="I8" s="216">
        <v>3909086.2</v>
      </c>
      <c r="J8" s="216">
        <f>K8+L8</f>
        <v>5408907.3</v>
      </c>
      <c r="K8" s="216">
        <v>4144000</v>
      </c>
      <c r="L8" s="216">
        <v>1264907.3</v>
      </c>
      <c r="M8" s="108">
        <f>N8+O8</f>
        <v>6035701.3</v>
      </c>
      <c r="N8" s="231">
        <v>4735701.3</v>
      </c>
      <c r="O8" s="19">
        <v>1300000</v>
      </c>
      <c r="P8" s="109">
        <f>M8-J8</f>
        <v>626794</v>
      </c>
      <c r="Q8" s="109">
        <f>N8-K8</f>
        <v>591701.2999999998</v>
      </c>
      <c r="R8" s="109">
        <f>O8-L8</f>
        <v>35092.69999999995</v>
      </c>
      <c r="S8" s="109">
        <f>T8+U8</f>
        <v>6397843.4</v>
      </c>
      <c r="T8" s="109">
        <v>5019843.4</v>
      </c>
      <c r="U8" s="109">
        <f>O8*0.06+O8</f>
        <v>1378000</v>
      </c>
      <c r="V8" s="109">
        <f>W8+X8</f>
        <v>6717735.6</v>
      </c>
      <c r="W8" s="109">
        <v>5270835.6</v>
      </c>
      <c r="X8" s="109">
        <f>U8*0.05+U8</f>
        <v>1446900</v>
      </c>
      <c r="Y8" s="110"/>
    </row>
    <row r="9" spans="1:25" s="111" customFormat="1" ht="30.75" customHeight="1">
      <c r="A9" s="104" t="s">
        <v>192</v>
      </c>
      <c r="B9" s="105" t="s">
        <v>193</v>
      </c>
      <c r="C9" s="105" t="s">
        <v>194</v>
      </c>
      <c r="D9" s="105" t="s">
        <v>194</v>
      </c>
      <c r="E9" s="106" t="s">
        <v>195</v>
      </c>
      <c r="F9" s="107"/>
      <c r="G9" s="216">
        <f>H9+I9</f>
        <v>754106.6000000001</v>
      </c>
      <c r="H9" s="216">
        <v>645034.8</v>
      </c>
      <c r="I9" s="216">
        <v>109071.8</v>
      </c>
      <c r="J9" s="216">
        <f>K9+L9</f>
        <v>2305561.7</v>
      </c>
      <c r="K9" s="216">
        <f>K11+J42+K76</f>
        <v>1040654.4</v>
      </c>
      <c r="L9" s="216">
        <v>1264907.3</v>
      </c>
      <c r="M9" s="108">
        <f aca="true" t="shared" si="0" ref="M9:M76">N9+O9</f>
        <v>2444199.5127999997</v>
      </c>
      <c r="N9" s="109">
        <f aca="true" t="shared" si="1" ref="N9:N76">K9*9.95%+K9</f>
        <v>1144199.5128</v>
      </c>
      <c r="O9" s="109">
        <v>1300000</v>
      </c>
      <c r="P9" s="109">
        <f aca="true" t="shared" si="2" ref="P9:P23">M9-J9</f>
        <v>138637.8127999995</v>
      </c>
      <c r="Q9" s="109">
        <f aca="true" t="shared" si="3" ref="Q9:Q76">N9-K9</f>
        <v>103545.11279999989</v>
      </c>
      <c r="R9" s="109">
        <f aca="true" t="shared" si="4" ref="R9:R76">O9-L9</f>
        <v>35092.69999999995</v>
      </c>
      <c r="S9" s="109">
        <f aca="true" t="shared" si="5" ref="S9:S76">T9+U9</f>
        <v>2590851.4835679997</v>
      </c>
      <c r="T9" s="109">
        <f aca="true" t="shared" si="6" ref="T9:T76">N9*0.06+N9</f>
        <v>1212851.483568</v>
      </c>
      <c r="U9" s="109">
        <f aca="true" t="shared" si="7" ref="U9:U76">O9*0.06+O9</f>
        <v>1378000</v>
      </c>
      <c r="V9" s="109">
        <f>W9</f>
        <v>1273494.0577464</v>
      </c>
      <c r="W9" s="109">
        <f aca="true" t="shared" si="8" ref="W9:W76">T9*0.05+T9</f>
        <v>1273494.0577464</v>
      </c>
      <c r="X9" s="109">
        <f aca="true" t="shared" si="9" ref="X9:X76">U9*0.05+U9</f>
        <v>1446900</v>
      </c>
      <c r="Y9" s="112"/>
    </row>
    <row r="10" spans="1:25" ht="12.75" customHeight="1">
      <c r="A10" s="20"/>
      <c r="B10" s="22"/>
      <c r="C10" s="22"/>
      <c r="D10" s="53"/>
      <c r="E10" s="54" t="s">
        <v>5</v>
      </c>
      <c r="F10" s="103"/>
      <c r="G10" s="217"/>
      <c r="H10" s="217"/>
      <c r="I10" s="217"/>
      <c r="J10" s="217"/>
      <c r="K10" s="217"/>
      <c r="L10" s="217"/>
      <c r="M10" s="108">
        <f t="shared" si="0"/>
        <v>0</v>
      </c>
      <c r="N10" s="109">
        <f t="shared" si="1"/>
        <v>0</v>
      </c>
      <c r="O10" s="109">
        <f aca="true" t="shared" si="10" ref="O9:O76">L10*22.9%+L10</f>
        <v>0</v>
      </c>
      <c r="P10" s="109">
        <f t="shared" si="2"/>
        <v>0</v>
      </c>
      <c r="Q10" s="109">
        <f t="shared" si="3"/>
        <v>0</v>
      </c>
      <c r="R10" s="109">
        <f t="shared" si="4"/>
        <v>0</v>
      </c>
      <c r="S10" s="109">
        <f t="shared" si="5"/>
        <v>0</v>
      </c>
      <c r="T10" s="109">
        <f t="shared" si="6"/>
        <v>0</v>
      </c>
      <c r="U10" s="109">
        <f t="shared" si="7"/>
        <v>0</v>
      </c>
      <c r="V10" s="26"/>
      <c r="W10" s="109">
        <f t="shared" si="8"/>
        <v>0</v>
      </c>
      <c r="X10" s="109">
        <f t="shared" si="9"/>
        <v>0</v>
      </c>
      <c r="Y10" s="70"/>
    </row>
    <row r="11" spans="1:25" s="111" customFormat="1" ht="50.25" customHeight="1">
      <c r="A11" s="104" t="s">
        <v>196</v>
      </c>
      <c r="B11" s="105" t="s">
        <v>193</v>
      </c>
      <c r="C11" s="105" t="s">
        <v>197</v>
      </c>
      <c r="D11" s="105" t="s">
        <v>194</v>
      </c>
      <c r="E11" s="113" t="s">
        <v>198</v>
      </c>
      <c r="F11" s="114"/>
      <c r="G11" s="218">
        <f>H11+I11</f>
        <v>656609.8</v>
      </c>
      <c r="H11" s="218">
        <v>610494.3</v>
      </c>
      <c r="I11" s="218">
        <v>46115.5</v>
      </c>
      <c r="J11" s="218">
        <f>K11+L11</f>
        <v>1045985</v>
      </c>
      <c r="K11" s="218">
        <v>924785</v>
      </c>
      <c r="L11" s="218">
        <v>121200</v>
      </c>
      <c r="M11" s="108">
        <f t="shared" si="0"/>
        <v>1165755.9075</v>
      </c>
      <c r="N11" s="109">
        <f t="shared" si="1"/>
        <v>1016801.1075</v>
      </c>
      <c r="O11" s="109">
        <f t="shared" si="10"/>
        <v>148954.8</v>
      </c>
      <c r="P11" s="109">
        <f t="shared" si="2"/>
        <v>119770.90749999997</v>
      </c>
      <c r="Q11" s="109">
        <f t="shared" si="3"/>
        <v>92016.10750000004</v>
      </c>
      <c r="R11" s="109">
        <f t="shared" si="4"/>
        <v>27754.79999999999</v>
      </c>
      <c r="S11" s="109">
        <f t="shared" si="5"/>
        <v>1235701.26195</v>
      </c>
      <c r="T11" s="109">
        <f t="shared" si="6"/>
        <v>1077809.17395</v>
      </c>
      <c r="U11" s="109">
        <f t="shared" si="7"/>
        <v>157892.088</v>
      </c>
      <c r="V11" s="109">
        <f>W11</f>
        <v>1131699.6326475</v>
      </c>
      <c r="W11" s="109">
        <f t="shared" si="8"/>
        <v>1131699.6326475</v>
      </c>
      <c r="X11" s="109">
        <f t="shared" si="9"/>
        <v>165786.6924</v>
      </c>
      <c r="Y11" s="115"/>
    </row>
    <row r="12" spans="1:25" ht="12.75" customHeight="1">
      <c r="A12" s="20"/>
      <c r="B12" s="22"/>
      <c r="C12" s="22"/>
      <c r="D12" s="53"/>
      <c r="E12" s="54" t="s">
        <v>199</v>
      </c>
      <c r="F12" s="103"/>
      <c r="G12" s="217"/>
      <c r="H12" s="217"/>
      <c r="I12" s="217"/>
      <c r="J12" s="217"/>
      <c r="K12" s="217"/>
      <c r="L12" s="217"/>
      <c r="M12" s="108">
        <f t="shared" si="0"/>
        <v>0</v>
      </c>
      <c r="N12" s="109">
        <f t="shared" si="1"/>
        <v>0</v>
      </c>
      <c r="O12" s="109">
        <f t="shared" si="10"/>
        <v>0</v>
      </c>
      <c r="P12" s="109">
        <f t="shared" si="2"/>
        <v>0</v>
      </c>
      <c r="Q12" s="109">
        <f t="shared" si="3"/>
        <v>0</v>
      </c>
      <c r="R12" s="109">
        <f t="shared" si="4"/>
        <v>0</v>
      </c>
      <c r="S12" s="109">
        <f t="shared" si="5"/>
        <v>0</v>
      </c>
      <c r="T12" s="109">
        <f t="shared" si="6"/>
        <v>0</v>
      </c>
      <c r="U12" s="109">
        <f t="shared" si="7"/>
        <v>0</v>
      </c>
      <c r="V12" s="19"/>
      <c r="W12" s="109">
        <f t="shared" si="8"/>
        <v>0</v>
      </c>
      <c r="X12" s="109">
        <f t="shared" si="9"/>
        <v>0</v>
      </c>
      <c r="Y12" s="70"/>
    </row>
    <row r="13" spans="1:25" s="111" customFormat="1" ht="30" customHeight="1">
      <c r="A13" s="104" t="s">
        <v>200</v>
      </c>
      <c r="B13" s="105" t="s">
        <v>193</v>
      </c>
      <c r="C13" s="105" t="s">
        <v>197</v>
      </c>
      <c r="D13" s="105" t="s">
        <v>197</v>
      </c>
      <c r="E13" s="116" t="s">
        <v>201</v>
      </c>
      <c r="F13" s="117"/>
      <c r="G13" s="219">
        <f>H13+I13</f>
        <v>656609.8</v>
      </c>
      <c r="H13" s="219">
        <v>610494.3</v>
      </c>
      <c r="I13" s="219">
        <v>46115.5</v>
      </c>
      <c r="J13" s="219">
        <f>K13+L13</f>
        <v>1045985</v>
      </c>
      <c r="K13" s="219">
        <v>924785</v>
      </c>
      <c r="L13" s="219">
        <v>121200</v>
      </c>
      <c r="M13" s="108">
        <f t="shared" si="0"/>
        <v>1165755.9075</v>
      </c>
      <c r="N13" s="109">
        <f t="shared" si="1"/>
        <v>1016801.1075</v>
      </c>
      <c r="O13" s="109">
        <f t="shared" si="10"/>
        <v>148954.8</v>
      </c>
      <c r="P13" s="109">
        <f t="shared" si="2"/>
        <v>119770.90749999997</v>
      </c>
      <c r="Q13" s="109">
        <f t="shared" si="3"/>
        <v>92016.10750000004</v>
      </c>
      <c r="R13" s="109">
        <f t="shared" si="4"/>
        <v>27754.79999999999</v>
      </c>
      <c r="S13" s="109">
        <f t="shared" si="5"/>
        <v>1235701.26195</v>
      </c>
      <c r="T13" s="109">
        <f t="shared" si="6"/>
        <v>1077809.17395</v>
      </c>
      <c r="U13" s="109">
        <f t="shared" si="7"/>
        <v>157892.088</v>
      </c>
      <c r="V13" s="109">
        <f>W13</f>
        <v>1131699.6326475</v>
      </c>
      <c r="W13" s="109">
        <f t="shared" si="8"/>
        <v>1131699.6326475</v>
      </c>
      <c r="X13" s="109">
        <f t="shared" si="9"/>
        <v>165786.6924</v>
      </c>
      <c r="Y13" s="115"/>
    </row>
    <row r="14" spans="1:25" ht="12.75" customHeight="1">
      <c r="A14" s="20"/>
      <c r="B14" s="22"/>
      <c r="C14" s="22"/>
      <c r="D14" s="53"/>
      <c r="E14" s="54" t="s">
        <v>5</v>
      </c>
      <c r="F14" s="103"/>
      <c r="G14" s="217"/>
      <c r="H14" s="217"/>
      <c r="I14" s="217"/>
      <c r="J14" s="217"/>
      <c r="K14" s="217"/>
      <c r="L14" s="217"/>
      <c r="M14" s="108">
        <f t="shared" si="0"/>
        <v>0</v>
      </c>
      <c r="N14" s="109">
        <f t="shared" si="1"/>
        <v>0</v>
      </c>
      <c r="O14" s="109">
        <f t="shared" si="10"/>
        <v>0</v>
      </c>
      <c r="P14" s="109">
        <f t="shared" si="2"/>
        <v>0</v>
      </c>
      <c r="Q14" s="109">
        <f t="shared" si="3"/>
        <v>0</v>
      </c>
      <c r="R14" s="109">
        <f t="shared" si="4"/>
        <v>0</v>
      </c>
      <c r="S14" s="109">
        <f t="shared" si="5"/>
        <v>0</v>
      </c>
      <c r="T14" s="109">
        <f t="shared" si="6"/>
        <v>0</v>
      </c>
      <c r="U14" s="109">
        <f t="shared" si="7"/>
        <v>0</v>
      </c>
      <c r="V14" s="19"/>
      <c r="W14" s="109">
        <f t="shared" si="8"/>
        <v>0</v>
      </c>
      <c r="X14" s="109">
        <f t="shared" si="9"/>
        <v>0</v>
      </c>
      <c r="Y14" s="70"/>
    </row>
    <row r="15" spans="1:25" s="111" customFormat="1" ht="16.5" customHeight="1">
      <c r="A15" s="118"/>
      <c r="B15" s="119"/>
      <c r="C15" s="119"/>
      <c r="D15" s="108"/>
      <c r="E15" s="113" t="s">
        <v>594</v>
      </c>
      <c r="F15" s="120"/>
      <c r="G15" s="220">
        <f>H15+I15</f>
        <v>656609.6</v>
      </c>
      <c r="H15" s="220">
        <f>H16+H17+H18+H19+H20+H21+H22+H23+H24+H25+H26+H27+H28+H31+H32+H39+H29+H30+H33+H34+H35+H36+H38</f>
        <v>610494.1</v>
      </c>
      <c r="I15" s="220">
        <f>I41+I40</f>
        <v>46115.5</v>
      </c>
      <c r="J15" s="220">
        <f>K15+L15</f>
        <v>1045985</v>
      </c>
      <c r="K15" s="220">
        <v>924785</v>
      </c>
      <c r="L15" s="220">
        <v>121200</v>
      </c>
      <c r="M15" s="108">
        <f t="shared" si="0"/>
        <v>1165755.9075</v>
      </c>
      <c r="N15" s="109">
        <f t="shared" si="1"/>
        <v>1016801.1075</v>
      </c>
      <c r="O15" s="109">
        <f t="shared" si="10"/>
        <v>148954.8</v>
      </c>
      <c r="P15" s="109">
        <f t="shared" si="2"/>
        <v>119770.90749999997</v>
      </c>
      <c r="Q15" s="109">
        <f t="shared" si="3"/>
        <v>92016.10750000004</v>
      </c>
      <c r="R15" s="109">
        <f t="shared" si="4"/>
        <v>27754.79999999999</v>
      </c>
      <c r="S15" s="109">
        <f t="shared" si="5"/>
        <v>1235701.26195</v>
      </c>
      <c r="T15" s="109">
        <f t="shared" si="6"/>
        <v>1077809.17395</v>
      </c>
      <c r="U15" s="109">
        <f t="shared" si="7"/>
        <v>157892.088</v>
      </c>
      <c r="V15" s="109">
        <f>W15</f>
        <v>1131699.6326475</v>
      </c>
      <c r="W15" s="109">
        <f t="shared" si="8"/>
        <v>1131699.6326475</v>
      </c>
      <c r="X15" s="109">
        <f t="shared" si="9"/>
        <v>165786.6924</v>
      </c>
      <c r="Y15" s="115"/>
    </row>
    <row r="16" spans="1:25" ht="21" customHeight="1">
      <c r="A16" s="20"/>
      <c r="B16" s="22"/>
      <c r="C16" s="22"/>
      <c r="D16" s="53"/>
      <c r="E16" s="54" t="s">
        <v>382</v>
      </c>
      <c r="F16" s="103" t="s">
        <v>381</v>
      </c>
      <c r="G16" s="255">
        <f>H16</f>
        <v>493424</v>
      </c>
      <c r="H16" s="255">
        <v>493424</v>
      </c>
      <c r="I16" s="255"/>
      <c r="J16" s="255">
        <f>K16</f>
        <v>650200</v>
      </c>
      <c r="K16" s="255">
        <v>650200</v>
      </c>
      <c r="L16" s="255">
        <v>0</v>
      </c>
      <c r="M16" s="108">
        <f t="shared" si="0"/>
        <v>714894.9</v>
      </c>
      <c r="N16" s="109">
        <f t="shared" si="1"/>
        <v>714894.9</v>
      </c>
      <c r="O16" s="109">
        <f t="shared" si="10"/>
        <v>0</v>
      </c>
      <c r="P16" s="109">
        <f t="shared" si="2"/>
        <v>64694.90000000002</v>
      </c>
      <c r="Q16" s="109">
        <f t="shared" si="3"/>
        <v>64694.90000000002</v>
      </c>
      <c r="R16" s="109">
        <f t="shared" si="4"/>
        <v>0</v>
      </c>
      <c r="S16" s="109">
        <f t="shared" si="5"/>
        <v>757788.594</v>
      </c>
      <c r="T16" s="109">
        <f t="shared" si="6"/>
        <v>757788.594</v>
      </c>
      <c r="U16" s="109">
        <f t="shared" si="7"/>
        <v>0</v>
      </c>
      <c r="V16" s="19">
        <f>W16</f>
        <v>795678.0237</v>
      </c>
      <c r="W16" s="109">
        <f t="shared" si="8"/>
        <v>795678.0237</v>
      </c>
      <c r="X16" s="109">
        <f t="shared" si="9"/>
        <v>0</v>
      </c>
      <c r="Y16" s="70"/>
    </row>
    <row r="17" spans="1:25" ht="27" customHeight="1">
      <c r="A17" s="20"/>
      <c r="B17" s="22"/>
      <c r="C17" s="22"/>
      <c r="D17" s="53"/>
      <c r="E17" s="54" t="s">
        <v>384</v>
      </c>
      <c r="F17" s="103" t="s">
        <v>383</v>
      </c>
      <c r="G17" s="255">
        <f aca="true" t="shared" si="11" ref="G17:G39">H17</f>
        <v>67195.9</v>
      </c>
      <c r="H17" s="255">
        <v>67195.9</v>
      </c>
      <c r="I17" s="255"/>
      <c r="J17" s="255">
        <f aca="true" t="shared" si="12" ref="J17:J39">K17</f>
        <v>130000</v>
      </c>
      <c r="K17" s="255">
        <v>130000</v>
      </c>
      <c r="L17" s="255">
        <v>0</v>
      </c>
      <c r="M17" s="108">
        <f t="shared" si="0"/>
        <v>142935</v>
      </c>
      <c r="N17" s="109">
        <f t="shared" si="1"/>
        <v>142935</v>
      </c>
      <c r="O17" s="109">
        <f t="shared" si="10"/>
        <v>0</v>
      </c>
      <c r="P17" s="109">
        <f t="shared" si="2"/>
        <v>12935</v>
      </c>
      <c r="Q17" s="109">
        <f t="shared" si="3"/>
        <v>12935</v>
      </c>
      <c r="R17" s="109">
        <f t="shared" si="4"/>
        <v>0</v>
      </c>
      <c r="S17" s="109">
        <f t="shared" si="5"/>
        <v>151511.1</v>
      </c>
      <c r="T17" s="109">
        <f t="shared" si="6"/>
        <v>151511.1</v>
      </c>
      <c r="U17" s="109">
        <f t="shared" si="7"/>
        <v>0</v>
      </c>
      <c r="V17" s="19">
        <f>W17</f>
        <v>159086.655</v>
      </c>
      <c r="W17" s="109">
        <f t="shared" si="8"/>
        <v>159086.655</v>
      </c>
      <c r="X17" s="109">
        <f t="shared" si="9"/>
        <v>0</v>
      </c>
      <c r="Y17" s="70"/>
    </row>
    <row r="18" spans="1:25" ht="27" customHeight="1">
      <c r="A18" s="20"/>
      <c r="B18" s="22"/>
      <c r="C18" s="22"/>
      <c r="D18" s="53"/>
      <c r="E18" s="54" t="s">
        <v>683</v>
      </c>
      <c r="F18" s="103" t="s">
        <v>684</v>
      </c>
      <c r="G18" s="255">
        <f t="shared" si="11"/>
        <v>0</v>
      </c>
      <c r="H18" s="255">
        <v>0</v>
      </c>
      <c r="I18" s="255"/>
      <c r="J18" s="255">
        <f t="shared" si="12"/>
        <v>500</v>
      </c>
      <c r="K18" s="255">
        <v>500</v>
      </c>
      <c r="L18" s="255">
        <v>0</v>
      </c>
      <c r="M18" s="108">
        <f t="shared" si="0"/>
        <v>549.75</v>
      </c>
      <c r="N18" s="109">
        <f t="shared" si="1"/>
        <v>549.75</v>
      </c>
      <c r="O18" s="109">
        <f t="shared" si="10"/>
        <v>0</v>
      </c>
      <c r="P18" s="109">
        <f t="shared" si="2"/>
        <v>49.75</v>
      </c>
      <c r="Q18" s="109">
        <f t="shared" si="3"/>
        <v>49.75</v>
      </c>
      <c r="R18" s="109">
        <f t="shared" si="4"/>
        <v>0</v>
      </c>
      <c r="S18" s="109">
        <f t="shared" si="5"/>
        <v>582.735</v>
      </c>
      <c r="T18" s="109">
        <f t="shared" si="6"/>
        <v>582.735</v>
      </c>
      <c r="U18" s="109">
        <f t="shared" si="7"/>
        <v>0</v>
      </c>
      <c r="V18" s="19">
        <f>W18</f>
        <v>611.87175</v>
      </c>
      <c r="W18" s="109">
        <f t="shared" si="8"/>
        <v>611.87175</v>
      </c>
      <c r="X18" s="109">
        <f t="shared" si="9"/>
        <v>0</v>
      </c>
      <c r="Y18" s="70"/>
    </row>
    <row r="19" spans="1:25" ht="21" customHeight="1">
      <c r="A19" s="20"/>
      <c r="B19" s="22"/>
      <c r="C19" s="22"/>
      <c r="D19" s="53"/>
      <c r="E19" s="54" t="s">
        <v>390</v>
      </c>
      <c r="F19" s="103" t="s">
        <v>389</v>
      </c>
      <c r="G19" s="255">
        <f t="shared" si="11"/>
        <v>9401.5</v>
      </c>
      <c r="H19" s="255">
        <v>9401.5</v>
      </c>
      <c r="I19" s="255"/>
      <c r="J19" s="255">
        <f t="shared" si="12"/>
        <v>24300</v>
      </c>
      <c r="K19" s="255">
        <v>24300</v>
      </c>
      <c r="L19" s="255">
        <v>0</v>
      </c>
      <c r="M19" s="108">
        <f t="shared" si="0"/>
        <v>26717.85</v>
      </c>
      <c r="N19" s="109">
        <f t="shared" si="1"/>
        <v>26717.85</v>
      </c>
      <c r="O19" s="109">
        <f t="shared" si="10"/>
        <v>0</v>
      </c>
      <c r="P19" s="109">
        <f t="shared" si="2"/>
        <v>2417.8499999999985</v>
      </c>
      <c r="Q19" s="109">
        <f t="shared" si="3"/>
        <v>2417.8499999999985</v>
      </c>
      <c r="R19" s="109">
        <f t="shared" si="4"/>
        <v>0</v>
      </c>
      <c r="S19" s="109">
        <f t="shared" si="5"/>
        <v>28320.921</v>
      </c>
      <c r="T19" s="109">
        <f t="shared" si="6"/>
        <v>28320.921</v>
      </c>
      <c r="U19" s="109">
        <f t="shared" si="7"/>
        <v>0</v>
      </c>
      <c r="V19" s="19">
        <f>W19</f>
        <v>29736.96705</v>
      </c>
      <c r="W19" s="109">
        <f t="shared" si="8"/>
        <v>29736.96705</v>
      </c>
      <c r="X19" s="109">
        <f t="shared" si="9"/>
        <v>0</v>
      </c>
      <c r="Y19" s="70"/>
    </row>
    <row r="20" spans="1:25" ht="21" customHeight="1">
      <c r="A20" s="20"/>
      <c r="B20" s="22"/>
      <c r="C20" s="22"/>
      <c r="D20" s="53"/>
      <c r="E20" s="54" t="s">
        <v>392</v>
      </c>
      <c r="F20" s="103" t="s">
        <v>391</v>
      </c>
      <c r="G20" s="255">
        <f t="shared" si="11"/>
        <v>0</v>
      </c>
      <c r="H20" s="255">
        <v>0</v>
      </c>
      <c r="I20" s="255"/>
      <c r="J20" s="255">
        <f t="shared" si="12"/>
        <v>0</v>
      </c>
      <c r="K20" s="255">
        <v>0</v>
      </c>
      <c r="L20" s="255">
        <v>0</v>
      </c>
      <c r="M20" s="108">
        <f t="shared" si="0"/>
        <v>0</v>
      </c>
      <c r="N20" s="109">
        <f t="shared" si="1"/>
        <v>0</v>
      </c>
      <c r="O20" s="109">
        <f t="shared" si="10"/>
        <v>0</v>
      </c>
      <c r="P20" s="109">
        <f t="shared" si="2"/>
        <v>0</v>
      </c>
      <c r="Q20" s="109">
        <f t="shared" si="3"/>
        <v>0</v>
      </c>
      <c r="R20" s="109">
        <f t="shared" si="4"/>
        <v>0</v>
      </c>
      <c r="S20" s="109">
        <f t="shared" si="5"/>
        <v>0</v>
      </c>
      <c r="T20" s="109">
        <f t="shared" si="6"/>
        <v>0</v>
      </c>
      <c r="U20" s="109">
        <f t="shared" si="7"/>
        <v>0</v>
      </c>
      <c r="V20" s="19">
        <f aca="true" t="shared" si="13" ref="V20:V38">W20</f>
        <v>0</v>
      </c>
      <c r="W20" s="109">
        <f t="shared" si="8"/>
        <v>0</v>
      </c>
      <c r="X20" s="109">
        <f t="shared" si="9"/>
        <v>0</v>
      </c>
      <c r="Y20" s="70"/>
    </row>
    <row r="21" spans="1:25" ht="21" customHeight="1">
      <c r="A21" s="20"/>
      <c r="B21" s="22"/>
      <c r="C21" s="22"/>
      <c r="D21" s="53"/>
      <c r="E21" s="54" t="s">
        <v>394</v>
      </c>
      <c r="F21" s="103" t="s">
        <v>393</v>
      </c>
      <c r="G21" s="255">
        <f t="shared" si="11"/>
        <v>1918.6</v>
      </c>
      <c r="H21" s="255">
        <v>1918.6</v>
      </c>
      <c r="I21" s="255"/>
      <c r="J21" s="255">
        <f t="shared" si="12"/>
        <v>4900</v>
      </c>
      <c r="K21" s="255">
        <v>4900</v>
      </c>
      <c r="L21" s="255">
        <v>0</v>
      </c>
      <c r="M21" s="108">
        <f t="shared" si="0"/>
        <v>5387.55</v>
      </c>
      <c r="N21" s="109">
        <f t="shared" si="1"/>
        <v>5387.55</v>
      </c>
      <c r="O21" s="109">
        <f t="shared" si="10"/>
        <v>0</v>
      </c>
      <c r="P21" s="109">
        <f t="shared" si="2"/>
        <v>487.5500000000002</v>
      </c>
      <c r="Q21" s="109">
        <f t="shared" si="3"/>
        <v>487.5500000000002</v>
      </c>
      <c r="R21" s="109">
        <f t="shared" si="4"/>
        <v>0</v>
      </c>
      <c r="S21" s="109">
        <f t="shared" si="5"/>
        <v>5710.803</v>
      </c>
      <c r="T21" s="109">
        <f t="shared" si="6"/>
        <v>5710.803</v>
      </c>
      <c r="U21" s="109">
        <f t="shared" si="7"/>
        <v>0</v>
      </c>
      <c r="V21" s="19">
        <f t="shared" si="13"/>
        <v>5996.34315</v>
      </c>
      <c r="W21" s="109">
        <f t="shared" si="8"/>
        <v>5996.34315</v>
      </c>
      <c r="X21" s="109">
        <f t="shared" si="9"/>
        <v>0</v>
      </c>
      <c r="Y21" s="70"/>
    </row>
    <row r="22" spans="1:25" ht="21" customHeight="1">
      <c r="A22" s="20"/>
      <c r="B22" s="22"/>
      <c r="C22" s="22"/>
      <c r="D22" s="53"/>
      <c r="E22" s="54" t="s">
        <v>396</v>
      </c>
      <c r="F22" s="103" t="s">
        <v>395</v>
      </c>
      <c r="G22" s="255">
        <f t="shared" si="11"/>
        <v>102</v>
      </c>
      <c r="H22" s="255">
        <v>102</v>
      </c>
      <c r="I22" s="255"/>
      <c r="J22" s="255">
        <f t="shared" si="12"/>
        <v>2100</v>
      </c>
      <c r="K22" s="255">
        <v>2100</v>
      </c>
      <c r="L22" s="255">
        <v>0</v>
      </c>
      <c r="M22" s="108">
        <f t="shared" si="0"/>
        <v>2308.95</v>
      </c>
      <c r="N22" s="109">
        <f t="shared" si="1"/>
        <v>2308.95</v>
      </c>
      <c r="O22" s="109">
        <f t="shared" si="10"/>
        <v>0</v>
      </c>
      <c r="P22" s="109">
        <f t="shared" si="2"/>
        <v>208.94999999999982</v>
      </c>
      <c r="Q22" s="109">
        <f t="shared" si="3"/>
        <v>208.94999999999982</v>
      </c>
      <c r="R22" s="109">
        <f t="shared" si="4"/>
        <v>0</v>
      </c>
      <c r="S22" s="109">
        <f t="shared" si="5"/>
        <v>2447.4869999999996</v>
      </c>
      <c r="T22" s="109">
        <f t="shared" si="6"/>
        <v>2447.4869999999996</v>
      </c>
      <c r="U22" s="109">
        <f t="shared" si="7"/>
        <v>0</v>
      </c>
      <c r="V22" s="19">
        <f t="shared" si="13"/>
        <v>2569.8613499999997</v>
      </c>
      <c r="W22" s="109">
        <f t="shared" si="8"/>
        <v>2569.8613499999997</v>
      </c>
      <c r="X22" s="109">
        <f t="shared" si="9"/>
        <v>0</v>
      </c>
      <c r="Y22" s="70"/>
    </row>
    <row r="23" spans="1:25" ht="20.25" customHeight="1">
      <c r="A23" s="20"/>
      <c r="B23" s="22"/>
      <c r="C23" s="22"/>
      <c r="D23" s="53"/>
      <c r="E23" s="54" t="s">
        <v>398</v>
      </c>
      <c r="F23" s="103" t="s">
        <v>397</v>
      </c>
      <c r="G23" s="255">
        <f t="shared" si="11"/>
        <v>0</v>
      </c>
      <c r="H23" s="255">
        <v>0</v>
      </c>
      <c r="I23" s="255"/>
      <c r="J23" s="255">
        <f t="shared" si="12"/>
        <v>920</v>
      </c>
      <c r="K23" s="255">
        <v>920</v>
      </c>
      <c r="L23" s="255">
        <v>0</v>
      </c>
      <c r="M23" s="108">
        <f t="shared" si="0"/>
        <v>1011.54</v>
      </c>
      <c r="N23" s="109">
        <f t="shared" si="1"/>
        <v>1011.54</v>
      </c>
      <c r="O23" s="109">
        <f t="shared" si="10"/>
        <v>0</v>
      </c>
      <c r="P23" s="109">
        <f t="shared" si="2"/>
        <v>91.53999999999996</v>
      </c>
      <c r="Q23" s="109">
        <f t="shared" si="3"/>
        <v>91.53999999999996</v>
      </c>
      <c r="R23" s="109">
        <f t="shared" si="4"/>
        <v>0</v>
      </c>
      <c r="S23" s="109">
        <f t="shared" si="5"/>
        <v>1072.2323999999999</v>
      </c>
      <c r="T23" s="109">
        <f t="shared" si="6"/>
        <v>1072.2323999999999</v>
      </c>
      <c r="U23" s="109">
        <f t="shared" si="7"/>
        <v>0</v>
      </c>
      <c r="V23" s="19">
        <f t="shared" si="13"/>
        <v>1125.8440199999998</v>
      </c>
      <c r="W23" s="109">
        <f t="shared" si="8"/>
        <v>1125.8440199999998</v>
      </c>
      <c r="X23" s="109">
        <f t="shared" si="9"/>
        <v>0</v>
      </c>
      <c r="Y23" s="70"/>
    </row>
    <row r="24" spans="1:25" ht="21" customHeight="1">
      <c r="A24" s="20"/>
      <c r="B24" s="22"/>
      <c r="C24" s="22"/>
      <c r="D24" s="53"/>
      <c r="E24" s="54" t="s">
        <v>402</v>
      </c>
      <c r="F24" s="103" t="s">
        <v>401</v>
      </c>
      <c r="G24" s="255">
        <f t="shared" si="11"/>
        <v>832.4</v>
      </c>
      <c r="H24" s="255">
        <v>832.4</v>
      </c>
      <c r="I24" s="255"/>
      <c r="J24" s="255">
        <f t="shared" si="12"/>
        <v>3200</v>
      </c>
      <c r="K24" s="255">
        <v>3200</v>
      </c>
      <c r="L24" s="255">
        <v>0</v>
      </c>
      <c r="M24" s="108">
        <f t="shared" si="0"/>
        <v>3518.4</v>
      </c>
      <c r="N24" s="109">
        <f t="shared" si="1"/>
        <v>3518.4</v>
      </c>
      <c r="O24" s="109">
        <f t="shared" si="10"/>
        <v>0</v>
      </c>
      <c r="P24" s="109">
        <f aca="true" t="shared" si="14" ref="P24:P91">M24-J24</f>
        <v>318.4000000000001</v>
      </c>
      <c r="Q24" s="109">
        <f t="shared" si="3"/>
        <v>318.4000000000001</v>
      </c>
      <c r="R24" s="109">
        <f t="shared" si="4"/>
        <v>0</v>
      </c>
      <c r="S24" s="109">
        <f t="shared" si="5"/>
        <v>3729.504</v>
      </c>
      <c r="T24" s="109">
        <f t="shared" si="6"/>
        <v>3729.504</v>
      </c>
      <c r="U24" s="109">
        <f t="shared" si="7"/>
        <v>0</v>
      </c>
      <c r="V24" s="19">
        <f t="shared" si="13"/>
        <v>3915.9791999999998</v>
      </c>
      <c r="W24" s="109">
        <f t="shared" si="8"/>
        <v>3915.9791999999998</v>
      </c>
      <c r="X24" s="109">
        <f t="shared" si="9"/>
        <v>0</v>
      </c>
      <c r="Y24" s="70"/>
    </row>
    <row r="25" spans="1:25" ht="21" customHeight="1">
      <c r="A25" s="20"/>
      <c r="B25" s="22"/>
      <c r="C25" s="22"/>
      <c r="D25" s="53"/>
      <c r="E25" s="54" t="s">
        <v>404</v>
      </c>
      <c r="F25" s="103" t="s">
        <v>403</v>
      </c>
      <c r="G25" s="255">
        <f t="shared" si="11"/>
        <v>0</v>
      </c>
      <c r="H25" s="255">
        <v>0</v>
      </c>
      <c r="I25" s="255"/>
      <c r="J25" s="255">
        <f t="shared" si="12"/>
        <v>2000</v>
      </c>
      <c r="K25" s="255">
        <v>2000</v>
      </c>
      <c r="L25" s="255">
        <v>0</v>
      </c>
      <c r="M25" s="108">
        <f t="shared" si="0"/>
        <v>2199</v>
      </c>
      <c r="N25" s="109">
        <f t="shared" si="1"/>
        <v>2199</v>
      </c>
      <c r="O25" s="109">
        <f t="shared" si="10"/>
        <v>0</v>
      </c>
      <c r="P25" s="109">
        <f t="shared" si="14"/>
        <v>199</v>
      </c>
      <c r="Q25" s="109">
        <f t="shared" si="3"/>
        <v>199</v>
      </c>
      <c r="R25" s="109">
        <f t="shared" si="4"/>
        <v>0</v>
      </c>
      <c r="S25" s="109">
        <f t="shared" si="5"/>
        <v>2330.94</v>
      </c>
      <c r="T25" s="109">
        <f t="shared" si="6"/>
        <v>2330.94</v>
      </c>
      <c r="U25" s="109">
        <f t="shared" si="7"/>
        <v>0</v>
      </c>
      <c r="V25" s="19">
        <f t="shared" si="13"/>
        <v>2447.487</v>
      </c>
      <c r="W25" s="109">
        <f t="shared" si="8"/>
        <v>2447.487</v>
      </c>
      <c r="X25" s="109">
        <f t="shared" si="9"/>
        <v>0</v>
      </c>
      <c r="Y25" s="70"/>
    </row>
    <row r="26" spans="1:25" ht="21" customHeight="1">
      <c r="A26" s="20"/>
      <c r="B26" s="22"/>
      <c r="C26" s="22"/>
      <c r="D26" s="53"/>
      <c r="E26" s="54" t="s">
        <v>408</v>
      </c>
      <c r="F26" s="103" t="s">
        <v>407</v>
      </c>
      <c r="G26" s="255">
        <f t="shared" si="11"/>
        <v>278</v>
      </c>
      <c r="H26" s="255">
        <v>278</v>
      </c>
      <c r="I26" s="255"/>
      <c r="J26" s="255">
        <f t="shared" si="12"/>
        <v>3000</v>
      </c>
      <c r="K26" s="255">
        <v>3000</v>
      </c>
      <c r="L26" s="255">
        <v>0</v>
      </c>
      <c r="M26" s="108">
        <f t="shared" si="0"/>
        <v>3298.5</v>
      </c>
      <c r="N26" s="109">
        <f t="shared" si="1"/>
        <v>3298.5</v>
      </c>
      <c r="O26" s="109">
        <f t="shared" si="10"/>
        <v>0</v>
      </c>
      <c r="P26" s="109">
        <f t="shared" si="14"/>
        <v>298.5</v>
      </c>
      <c r="Q26" s="109">
        <f t="shared" si="3"/>
        <v>298.5</v>
      </c>
      <c r="R26" s="109">
        <f t="shared" si="4"/>
        <v>0</v>
      </c>
      <c r="S26" s="109">
        <f t="shared" si="5"/>
        <v>3496.41</v>
      </c>
      <c r="T26" s="109">
        <f t="shared" si="6"/>
        <v>3496.41</v>
      </c>
      <c r="U26" s="109">
        <f t="shared" si="7"/>
        <v>0</v>
      </c>
      <c r="V26" s="19">
        <f t="shared" si="13"/>
        <v>3671.2304999999997</v>
      </c>
      <c r="W26" s="109">
        <f t="shared" si="8"/>
        <v>3671.2304999999997</v>
      </c>
      <c r="X26" s="109">
        <f t="shared" si="9"/>
        <v>0</v>
      </c>
      <c r="Y26" s="70"/>
    </row>
    <row r="27" spans="1:25" ht="21" customHeight="1">
      <c r="A27" s="20"/>
      <c r="B27" s="22"/>
      <c r="C27" s="22"/>
      <c r="D27" s="53"/>
      <c r="E27" s="54" t="s">
        <v>410</v>
      </c>
      <c r="F27" s="103" t="s">
        <v>409</v>
      </c>
      <c r="G27" s="255">
        <f t="shared" si="11"/>
        <v>7349</v>
      </c>
      <c r="H27" s="255">
        <v>7349</v>
      </c>
      <c r="I27" s="255"/>
      <c r="J27" s="255">
        <f t="shared" si="12"/>
        <v>8000</v>
      </c>
      <c r="K27" s="255">
        <v>8000</v>
      </c>
      <c r="L27" s="255">
        <v>0</v>
      </c>
      <c r="M27" s="108">
        <f t="shared" si="0"/>
        <v>8796</v>
      </c>
      <c r="N27" s="109">
        <f t="shared" si="1"/>
        <v>8796</v>
      </c>
      <c r="O27" s="109">
        <f t="shared" si="10"/>
        <v>0</v>
      </c>
      <c r="P27" s="109">
        <f t="shared" si="14"/>
        <v>796</v>
      </c>
      <c r="Q27" s="109">
        <f t="shared" si="3"/>
        <v>796</v>
      </c>
      <c r="R27" s="109">
        <f t="shared" si="4"/>
        <v>0</v>
      </c>
      <c r="S27" s="109">
        <f t="shared" si="5"/>
        <v>9323.76</v>
      </c>
      <c r="T27" s="109">
        <f t="shared" si="6"/>
        <v>9323.76</v>
      </c>
      <c r="U27" s="109">
        <f t="shared" si="7"/>
        <v>0</v>
      </c>
      <c r="V27" s="19">
        <f t="shared" si="13"/>
        <v>9789.948</v>
      </c>
      <c r="W27" s="109">
        <f t="shared" si="8"/>
        <v>9789.948</v>
      </c>
      <c r="X27" s="109">
        <f t="shared" si="9"/>
        <v>0</v>
      </c>
      <c r="Y27" s="70"/>
    </row>
    <row r="28" spans="1:25" ht="21" customHeight="1">
      <c r="A28" s="20"/>
      <c r="B28" s="22"/>
      <c r="C28" s="22"/>
      <c r="D28" s="53"/>
      <c r="E28" s="54" t="s">
        <v>685</v>
      </c>
      <c r="F28" s="103" t="s">
        <v>411</v>
      </c>
      <c r="G28" s="255">
        <f t="shared" si="11"/>
        <v>0</v>
      </c>
      <c r="H28" s="255">
        <v>0</v>
      </c>
      <c r="I28" s="255"/>
      <c r="J28" s="255">
        <f t="shared" si="12"/>
        <v>2455</v>
      </c>
      <c r="K28" s="255">
        <v>2455</v>
      </c>
      <c r="L28" s="255">
        <v>0</v>
      </c>
      <c r="M28" s="108">
        <f t="shared" si="0"/>
        <v>2699.2725</v>
      </c>
      <c r="N28" s="109">
        <f t="shared" si="1"/>
        <v>2699.2725</v>
      </c>
      <c r="O28" s="109">
        <f t="shared" si="10"/>
        <v>0</v>
      </c>
      <c r="P28" s="109">
        <f t="shared" si="14"/>
        <v>244.27250000000004</v>
      </c>
      <c r="Q28" s="109">
        <f t="shared" si="3"/>
        <v>244.27250000000004</v>
      </c>
      <c r="R28" s="109">
        <f t="shared" si="4"/>
        <v>0</v>
      </c>
      <c r="S28" s="109">
        <f t="shared" si="5"/>
        <v>2861.22885</v>
      </c>
      <c r="T28" s="109">
        <f t="shared" si="6"/>
        <v>2861.22885</v>
      </c>
      <c r="U28" s="109">
        <f t="shared" si="7"/>
        <v>0</v>
      </c>
      <c r="V28" s="19"/>
      <c r="W28" s="109">
        <f t="shared" si="8"/>
        <v>3004.2902925</v>
      </c>
      <c r="X28" s="109">
        <f t="shared" si="9"/>
        <v>0</v>
      </c>
      <c r="Y28" s="70"/>
    </row>
    <row r="29" spans="1:25" ht="21" customHeight="1">
      <c r="A29" s="20"/>
      <c r="B29" s="22"/>
      <c r="C29" s="22"/>
      <c r="D29" s="53"/>
      <c r="E29" s="54" t="s">
        <v>414</v>
      </c>
      <c r="F29" s="103" t="s">
        <v>413</v>
      </c>
      <c r="G29" s="255">
        <f t="shared" si="11"/>
        <v>1114.4</v>
      </c>
      <c r="H29" s="255">
        <v>1114.4</v>
      </c>
      <c r="I29" s="255"/>
      <c r="J29" s="255">
        <f t="shared" si="12"/>
        <v>2800</v>
      </c>
      <c r="K29" s="255">
        <v>2800</v>
      </c>
      <c r="L29" s="255">
        <v>0</v>
      </c>
      <c r="M29" s="108">
        <f t="shared" si="0"/>
        <v>3078.6</v>
      </c>
      <c r="N29" s="109">
        <f t="shared" si="1"/>
        <v>3078.6</v>
      </c>
      <c r="O29" s="109">
        <f t="shared" si="10"/>
        <v>0</v>
      </c>
      <c r="P29" s="109">
        <f t="shared" si="14"/>
        <v>278.5999999999999</v>
      </c>
      <c r="Q29" s="109">
        <f t="shared" si="3"/>
        <v>278.5999999999999</v>
      </c>
      <c r="R29" s="109">
        <f t="shared" si="4"/>
        <v>0</v>
      </c>
      <c r="S29" s="109">
        <f t="shared" si="5"/>
        <v>3263.316</v>
      </c>
      <c r="T29" s="109">
        <f t="shared" si="6"/>
        <v>3263.316</v>
      </c>
      <c r="U29" s="109">
        <f t="shared" si="7"/>
        <v>0</v>
      </c>
      <c r="V29" s="19">
        <f t="shared" si="13"/>
        <v>3426.4817999999996</v>
      </c>
      <c r="W29" s="109">
        <f t="shared" si="8"/>
        <v>3426.4817999999996</v>
      </c>
      <c r="X29" s="109">
        <f t="shared" si="9"/>
        <v>0</v>
      </c>
      <c r="Y29" s="70"/>
    </row>
    <row r="30" spans="1:25" ht="21" customHeight="1">
      <c r="A30" s="20"/>
      <c r="B30" s="22"/>
      <c r="C30" s="22"/>
      <c r="D30" s="53"/>
      <c r="E30" s="54" t="s">
        <v>420</v>
      </c>
      <c r="F30" s="103" t="s">
        <v>421</v>
      </c>
      <c r="G30" s="255">
        <f t="shared" si="11"/>
        <v>0</v>
      </c>
      <c r="H30" s="255">
        <v>0</v>
      </c>
      <c r="I30" s="255"/>
      <c r="J30" s="255">
        <f t="shared" si="12"/>
        <v>6000</v>
      </c>
      <c r="K30" s="255">
        <v>6000</v>
      </c>
      <c r="L30" s="255">
        <v>0</v>
      </c>
      <c r="M30" s="108">
        <f t="shared" si="0"/>
        <v>6597</v>
      </c>
      <c r="N30" s="109">
        <f t="shared" si="1"/>
        <v>6597</v>
      </c>
      <c r="O30" s="109">
        <f t="shared" si="10"/>
        <v>0</v>
      </c>
      <c r="P30" s="109">
        <f t="shared" si="14"/>
        <v>597</v>
      </c>
      <c r="Q30" s="109">
        <f t="shared" si="3"/>
        <v>597</v>
      </c>
      <c r="R30" s="109">
        <f t="shared" si="4"/>
        <v>0</v>
      </c>
      <c r="S30" s="109">
        <f t="shared" si="5"/>
        <v>6992.82</v>
      </c>
      <c r="T30" s="109">
        <f t="shared" si="6"/>
        <v>6992.82</v>
      </c>
      <c r="U30" s="109">
        <f t="shared" si="7"/>
        <v>0</v>
      </c>
      <c r="V30" s="19">
        <f t="shared" si="13"/>
        <v>7342.460999999999</v>
      </c>
      <c r="W30" s="109">
        <f t="shared" si="8"/>
        <v>7342.460999999999</v>
      </c>
      <c r="X30" s="109">
        <f t="shared" si="9"/>
        <v>0</v>
      </c>
      <c r="Y30" s="70"/>
    </row>
    <row r="31" spans="1:25" ht="21" customHeight="1">
      <c r="A31" s="20"/>
      <c r="B31" s="22"/>
      <c r="C31" s="22"/>
      <c r="D31" s="53"/>
      <c r="E31" s="54" t="s">
        <v>686</v>
      </c>
      <c r="F31" s="103" t="s">
        <v>424</v>
      </c>
      <c r="G31" s="255">
        <f t="shared" si="11"/>
        <v>1936</v>
      </c>
      <c r="H31" s="255">
        <v>1936</v>
      </c>
      <c r="I31" s="255"/>
      <c r="J31" s="255">
        <f t="shared" si="12"/>
        <v>11000</v>
      </c>
      <c r="K31" s="255">
        <v>11000</v>
      </c>
      <c r="L31" s="255">
        <v>0</v>
      </c>
      <c r="M31" s="108">
        <f t="shared" si="0"/>
        <v>12094.5</v>
      </c>
      <c r="N31" s="109">
        <f t="shared" si="1"/>
        <v>12094.5</v>
      </c>
      <c r="O31" s="109">
        <f t="shared" si="10"/>
        <v>0</v>
      </c>
      <c r="P31" s="109">
        <f t="shared" si="14"/>
        <v>1094.5</v>
      </c>
      <c r="Q31" s="109">
        <f t="shared" si="3"/>
        <v>1094.5</v>
      </c>
      <c r="R31" s="109">
        <f t="shared" si="4"/>
        <v>0</v>
      </c>
      <c r="S31" s="109">
        <f t="shared" si="5"/>
        <v>12820.17</v>
      </c>
      <c r="T31" s="109">
        <f t="shared" si="6"/>
        <v>12820.17</v>
      </c>
      <c r="U31" s="109">
        <f t="shared" si="7"/>
        <v>0</v>
      </c>
      <c r="V31" s="19"/>
      <c r="W31" s="109">
        <f t="shared" si="8"/>
        <v>13461.1785</v>
      </c>
      <c r="X31" s="109">
        <f t="shared" si="9"/>
        <v>0</v>
      </c>
      <c r="Y31" s="70"/>
    </row>
    <row r="32" spans="1:25" ht="21" customHeight="1">
      <c r="A32" s="20"/>
      <c r="B32" s="22"/>
      <c r="C32" s="22"/>
      <c r="D32" s="53"/>
      <c r="E32" s="54" t="s">
        <v>687</v>
      </c>
      <c r="F32" s="103" t="s">
        <v>428</v>
      </c>
      <c r="G32" s="255">
        <f t="shared" si="11"/>
        <v>3077.5</v>
      </c>
      <c r="H32" s="255">
        <v>3077.5</v>
      </c>
      <c r="I32" s="255"/>
      <c r="J32" s="255">
        <f t="shared" si="12"/>
        <v>10000</v>
      </c>
      <c r="K32" s="255">
        <v>10000</v>
      </c>
      <c r="L32" s="255">
        <v>0</v>
      </c>
      <c r="M32" s="108">
        <f t="shared" si="0"/>
        <v>10995</v>
      </c>
      <c r="N32" s="109">
        <f t="shared" si="1"/>
        <v>10995</v>
      </c>
      <c r="O32" s="109">
        <f t="shared" si="10"/>
        <v>0</v>
      </c>
      <c r="P32" s="109">
        <f t="shared" si="14"/>
        <v>995</v>
      </c>
      <c r="Q32" s="109">
        <f t="shared" si="3"/>
        <v>995</v>
      </c>
      <c r="R32" s="109">
        <f t="shared" si="4"/>
        <v>0</v>
      </c>
      <c r="S32" s="109">
        <f t="shared" si="5"/>
        <v>11654.7</v>
      </c>
      <c r="T32" s="109">
        <f t="shared" si="6"/>
        <v>11654.7</v>
      </c>
      <c r="U32" s="109">
        <f t="shared" si="7"/>
        <v>0</v>
      </c>
      <c r="V32" s="19"/>
      <c r="W32" s="109">
        <f t="shared" si="8"/>
        <v>12237.435000000001</v>
      </c>
      <c r="X32" s="109">
        <f t="shared" si="9"/>
        <v>0</v>
      </c>
      <c r="Y32" s="70"/>
    </row>
    <row r="33" spans="1:25" ht="26.25" customHeight="1">
      <c r="A33" s="20"/>
      <c r="B33" s="22"/>
      <c r="C33" s="22"/>
      <c r="D33" s="53"/>
      <c r="E33" s="54" t="s">
        <v>431</v>
      </c>
      <c r="F33" s="103" t="s">
        <v>430</v>
      </c>
      <c r="G33" s="255">
        <f t="shared" si="11"/>
        <v>2577.2</v>
      </c>
      <c r="H33" s="255">
        <v>2577.2</v>
      </c>
      <c r="I33" s="255"/>
      <c r="J33" s="255">
        <f t="shared" si="12"/>
        <v>8360</v>
      </c>
      <c r="K33" s="255">
        <v>8360</v>
      </c>
      <c r="L33" s="255">
        <v>0</v>
      </c>
      <c r="M33" s="108">
        <f t="shared" si="0"/>
        <v>9191.82</v>
      </c>
      <c r="N33" s="109">
        <f t="shared" si="1"/>
        <v>9191.82</v>
      </c>
      <c r="O33" s="109">
        <f t="shared" si="10"/>
        <v>0</v>
      </c>
      <c r="P33" s="109">
        <f t="shared" si="14"/>
        <v>831.8199999999997</v>
      </c>
      <c r="Q33" s="109">
        <f t="shared" si="3"/>
        <v>831.8199999999997</v>
      </c>
      <c r="R33" s="109">
        <f t="shared" si="4"/>
        <v>0</v>
      </c>
      <c r="S33" s="109">
        <f t="shared" si="5"/>
        <v>9743.3292</v>
      </c>
      <c r="T33" s="109">
        <f t="shared" si="6"/>
        <v>9743.3292</v>
      </c>
      <c r="U33" s="109">
        <f t="shared" si="7"/>
        <v>0</v>
      </c>
      <c r="V33" s="19">
        <f t="shared" si="13"/>
        <v>10230.49566</v>
      </c>
      <c r="W33" s="109">
        <f t="shared" si="8"/>
        <v>10230.49566</v>
      </c>
      <c r="X33" s="109">
        <f t="shared" si="9"/>
        <v>0</v>
      </c>
      <c r="Y33" s="70"/>
    </row>
    <row r="34" spans="1:25" ht="21" customHeight="1">
      <c r="A34" s="20"/>
      <c r="B34" s="22"/>
      <c r="C34" s="22"/>
      <c r="D34" s="53"/>
      <c r="E34" s="54" t="s">
        <v>435</v>
      </c>
      <c r="F34" s="103" t="s">
        <v>434</v>
      </c>
      <c r="G34" s="255">
        <f t="shared" si="11"/>
        <v>3924.1</v>
      </c>
      <c r="H34" s="255">
        <v>3924.1</v>
      </c>
      <c r="I34" s="255"/>
      <c r="J34" s="255">
        <f t="shared" si="12"/>
        <v>9100</v>
      </c>
      <c r="K34" s="255">
        <v>9100</v>
      </c>
      <c r="L34" s="255">
        <v>0</v>
      </c>
      <c r="M34" s="108">
        <f t="shared" si="0"/>
        <v>10005.45</v>
      </c>
      <c r="N34" s="109">
        <f t="shared" si="1"/>
        <v>10005.45</v>
      </c>
      <c r="O34" s="109">
        <f t="shared" si="10"/>
        <v>0</v>
      </c>
      <c r="P34" s="109">
        <f t="shared" si="14"/>
        <v>905.4500000000007</v>
      </c>
      <c r="Q34" s="109">
        <f t="shared" si="3"/>
        <v>905.4500000000007</v>
      </c>
      <c r="R34" s="109">
        <f t="shared" si="4"/>
        <v>0</v>
      </c>
      <c r="S34" s="109">
        <f t="shared" si="5"/>
        <v>10605.777</v>
      </c>
      <c r="T34" s="109">
        <f t="shared" si="6"/>
        <v>10605.777</v>
      </c>
      <c r="U34" s="109">
        <f t="shared" si="7"/>
        <v>0</v>
      </c>
      <c r="V34" s="19">
        <f t="shared" si="13"/>
        <v>11136.06585</v>
      </c>
      <c r="W34" s="109">
        <f t="shared" si="8"/>
        <v>11136.06585</v>
      </c>
      <c r="X34" s="109">
        <f t="shared" si="9"/>
        <v>0</v>
      </c>
      <c r="Y34" s="70"/>
    </row>
    <row r="35" spans="1:25" ht="21" customHeight="1">
      <c r="A35" s="20"/>
      <c r="B35" s="22"/>
      <c r="C35" s="22"/>
      <c r="D35" s="53"/>
      <c r="E35" s="54" t="s">
        <v>437</v>
      </c>
      <c r="F35" s="103" t="s">
        <v>436</v>
      </c>
      <c r="G35" s="255">
        <f t="shared" si="11"/>
        <v>6840.1</v>
      </c>
      <c r="H35" s="255">
        <v>6840.1</v>
      </c>
      <c r="I35" s="255"/>
      <c r="J35" s="255">
        <f t="shared" si="12"/>
        <v>22500</v>
      </c>
      <c r="K35" s="255">
        <v>22500</v>
      </c>
      <c r="L35" s="255">
        <v>0</v>
      </c>
      <c r="M35" s="108">
        <f t="shared" si="0"/>
        <v>24738.75</v>
      </c>
      <c r="N35" s="109">
        <f t="shared" si="1"/>
        <v>24738.75</v>
      </c>
      <c r="O35" s="109">
        <f t="shared" si="10"/>
        <v>0</v>
      </c>
      <c r="P35" s="109">
        <f t="shared" si="14"/>
        <v>2238.75</v>
      </c>
      <c r="Q35" s="109">
        <f t="shared" si="3"/>
        <v>2238.75</v>
      </c>
      <c r="R35" s="109">
        <f t="shared" si="4"/>
        <v>0</v>
      </c>
      <c r="S35" s="109">
        <f t="shared" si="5"/>
        <v>26223.075</v>
      </c>
      <c r="T35" s="109">
        <f t="shared" si="6"/>
        <v>26223.075</v>
      </c>
      <c r="U35" s="109">
        <f t="shared" si="7"/>
        <v>0</v>
      </c>
      <c r="V35" s="19">
        <f t="shared" si="13"/>
        <v>27534.228750000002</v>
      </c>
      <c r="W35" s="109">
        <f t="shared" si="8"/>
        <v>27534.228750000002</v>
      </c>
      <c r="X35" s="109">
        <f t="shared" si="9"/>
        <v>0</v>
      </c>
      <c r="Y35" s="70"/>
    </row>
    <row r="36" spans="1:25" ht="21" customHeight="1">
      <c r="A36" s="20"/>
      <c r="B36" s="22"/>
      <c r="C36" s="22"/>
      <c r="D36" s="53"/>
      <c r="E36" s="54" t="s">
        <v>439</v>
      </c>
      <c r="F36" s="103" t="s">
        <v>438</v>
      </c>
      <c r="G36" s="255">
        <f t="shared" si="11"/>
        <v>3543.6</v>
      </c>
      <c r="H36" s="255">
        <v>3543.6</v>
      </c>
      <c r="I36" s="255"/>
      <c r="J36" s="255">
        <f t="shared" si="12"/>
        <v>17000</v>
      </c>
      <c r="K36" s="255">
        <v>17000</v>
      </c>
      <c r="L36" s="255">
        <v>0</v>
      </c>
      <c r="M36" s="108">
        <f t="shared" si="0"/>
        <v>18691.5</v>
      </c>
      <c r="N36" s="109">
        <f t="shared" si="1"/>
        <v>18691.5</v>
      </c>
      <c r="O36" s="109">
        <f t="shared" si="10"/>
        <v>0</v>
      </c>
      <c r="P36" s="109">
        <f t="shared" si="14"/>
        <v>1691.5</v>
      </c>
      <c r="Q36" s="109">
        <f t="shared" si="3"/>
        <v>1691.5</v>
      </c>
      <c r="R36" s="109">
        <f t="shared" si="4"/>
        <v>0</v>
      </c>
      <c r="S36" s="109">
        <f t="shared" si="5"/>
        <v>19812.99</v>
      </c>
      <c r="T36" s="109">
        <f t="shared" si="6"/>
        <v>19812.99</v>
      </c>
      <c r="U36" s="109">
        <f t="shared" si="7"/>
        <v>0</v>
      </c>
      <c r="V36" s="19">
        <f t="shared" si="13"/>
        <v>20803.6395</v>
      </c>
      <c r="W36" s="109">
        <f t="shared" si="8"/>
        <v>20803.6395</v>
      </c>
      <c r="X36" s="109">
        <f t="shared" si="9"/>
        <v>0</v>
      </c>
      <c r="Y36" s="70"/>
    </row>
    <row r="37" spans="1:25" ht="17.25" customHeight="1">
      <c r="A37" s="20"/>
      <c r="B37" s="22"/>
      <c r="C37" s="22"/>
      <c r="D37" s="53"/>
      <c r="E37" s="54"/>
      <c r="F37" s="103"/>
      <c r="G37" s="255"/>
      <c r="H37" s="255"/>
      <c r="I37" s="255"/>
      <c r="J37" s="255"/>
      <c r="K37" s="255"/>
      <c r="L37" s="255">
        <v>0</v>
      </c>
      <c r="M37" s="108"/>
      <c r="N37" s="109"/>
      <c r="O37" s="109"/>
      <c r="P37" s="109"/>
      <c r="Q37" s="109"/>
      <c r="R37" s="109"/>
      <c r="S37" s="109"/>
      <c r="T37" s="109"/>
      <c r="U37" s="109"/>
      <c r="V37" s="19"/>
      <c r="W37" s="109"/>
      <c r="X37" s="109"/>
      <c r="Y37" s="70"/>
    </row>
    <row r="38" spans="1:25" ht="14.25" customHeight="1">
      <c r="A38" s="20"/>
      <c r="B38" s="22"/>
      <c r="C38" s="22"/>
      <c r="D38" s="53"/>
      <c r="E38" s="54" t="s">
        <v>688</v>
      </c>
      <c r="F38" s="103" t="s">
        <v>489</v>
      </c>
      <c r="G38" s="255">
        <f t="shared" si="11"/>
        <v>6900</v>
      </c>
      <c r="H38" s="255">
        <v>6900</v>
      </c>
      <c r="I38" s="255"/>
      <c r="J38" s="255">
        <f t="shared" si="12"/>
        <v>3200</v>
      </c>
      <c r="K38" s="255">
        <v>3200</v>
      </c>
      <c r="L38" s="255">
        <v>0</v>
      </c>
      <c r="M38" s="108">
        <f t="shared" si="0"/>
        <v>3518.4</v>
      </c>
      <c r="N38" s="109">
        <f t="shared" si="1"/>
        <v>3518.4</v>
      </c>
      <c r="O38" s="109">
        <f t="shared" si="10"/>
        <v>0</v>
      </c>
      <c r="P38" s="109">
        <f t="shared" si="14"/>
        <v>318.4000000000001</v>
      </c>
      <c r="Q38" s="109">
        <f t="shared" si="3"/>
        <v>318.4000000000001</v>
      </c>
      <c r="R38" s="109">
        <f t="shared" si="4"/>
        <v>0</v>
      </c>
      <c r="S38" s="109">
        <f t="shared" si="5"/>
        <v>3729.504</v>
      </c>
      <c r="T38" s="109">
        <f t="shared" si="6"/>
        <v>3729.504</v>
      </c>
      <c r="U38" s="109">
        <f t="shared" si="7"/>
        <v>0</v>
      </c>
      <c r="V38" s="19">
        <f t="shared" si="13"/>
        <v>3915.9791999999998</v>
      </c>
      <c r="W38" s="109">
        <f t="shared" si="8"/>
        <v>3915.9791999999998</v>
      </c>
      <c r="X38" s="109">
        <f t="shared" si="9"/>
        <v>0</v>
      </c>
      <c r="Y38" s="70"/>
    </row>
    <row r="39" spans="1:25" ht="14.25" customHeight="1">
      <c r="A39" s="20"/>
      <c r="B39" s="22"/>
      <c r="C39" s="22"/>
      <c r="D39" s="53"/>
      <c r="E39" s="54" t="s">
        <v>689</v>
      </c>
      <c r="F39" s="103" t="s">
        <v>501</v>
      </c>
      <c r="G39" s="255">
        <f t="shared" si="11"/>
        <v>79.8</v>
      </c>
      <c r="H39" s="255">
        <v>79.8</v>
      </c>
      <c r="I39" s="255"/>
      <c r="J39" s="255">
        <f t="shared" si="12"/>
        <v>3250</v>
      </c>
      <c r="K39" s="255">
        <v>3250</v>
      </c>
      <c r="L39" s="255">
        <v>0</v>
      </c>
      <c r="M39" s="108">
        <f t="shared" si="0"/>
        <v>3573.375</v>
      </c>
      <c r="N39" s="109">
        <f t="shared" si="1"/>
        <v>3573.375</v>
      </c>
      <c r="O39" s="109">
        <f t="shared" si="10"/>
        <v>0</v>
      </c>
      <c r="P39" s="109">
        <f t="shared" si="14"/>
        <v>323.375</v>
      </c>
      <c r="Q39" s="109">
        <f t="shared" si="3"/>
        <v>323.375</v>
      </c>
      <c r="R39" s="109">
        <f t="shared" si="4"/>
        <v>0</v>
      </c>
      <c r="S39" s="109">
        <f t="shared" si="5"/>
        <v>3787.7775</v>
      </c>
      <c r="T39" s="109">
        <f t="shared" si="6"/>
        <v>3787.7775</v>
      </c>
      <c r="U39" s="109">
        <f t="shared" si="7"/>
        <v>0</v>
      </c>
      <c r="V39" s="19"/>
      <c r="W39" s="109">
        <f t="shared" si="8"/>
        <v>3977.1663750000002</v>
      </c>
      <c r="X39" s="109">
        <f t="shared" si="9"/>
        <v>0</v>
      </c>
      <c r="Y39" s="70"/>
    </row>
    <row r="40" spans="1:25" ht="14.25" customHeight="1">
      <c r="A40" s="20"/>
      <c r="B40" s="22"/>
      <c r="C40" s="22"/>
      <c r="D40" s="53"/>
      <c r="E40" s="121" t="s">
        <v>729</v>
      </c>
      <c r="F40" s="103" t="s">
        <v>522</v>
      </c>
      <c r="G40" s="255">
        <f>H40+I40</f>
        <v>19194.5</v>
      </c>
      <c r="H40" s="255"/>
      <c r="I40" s="255">
        <v>19194.5</v>
      </c>
      <c r="J40" s="255">
        <f>K40+L40</f>
        <v>48000</v>
      </c>
      <c r="K40" s="255">
        <v>0</v>
      </c>
      <c r="L40" s="255">
        <v>48000</v>
      </c>
      <c r="M40" s="108">
        <f t="shared" si="0"/>
        <v>58992</v>
      </c>
      <c r="N40" s="109">
        <f t="shared" si="1"/>
        <v>0</v>
      </c>
      <c r="O40" s="109">
        <f t="shared" si="10"/>
        <v>58992</v>
      </c>
      <c r="P40" s="109">
        <f t="shared" si="14"/>
        <v>10992</v>
      </c>
      <c r="Q40" s="109">
        <f t="shared" si="3"/>
        <v>0</v>
      </c>
      <c r="R40" s="109">
        <f t="shared" si="4"/>
        <v>10992</v>
      </c>
      <c r="S40" s="109">
        <f t="shared" si="5"/>
        <v>62531.52</v>
      </c>
      <c r="T40" s="109">
        <f t="shared" si="6"/>
        <v>0</v>
      </c>
      <c r="U40" s="109">
        <f t="shared" si="7"/>
        <v>62531.52</v>
      </c>
      <c r="V40" s="19">
        <f>X40</f>
        <v>65658.09599999999</v>
      </c>
      <c r="W40" s="109">
        <f t="shared" si="8"/>
        <v>0</v>
      </c>
      <c r="X40" s="109">
        <f t="shared" si="9"/>
        <v>65658.09599999999</v>
      </c>
      <c r="Y40" s="70"/>
    </row>
    <row r="41" spans="1:25" ht="21" customHeight="1">
      <c r="A41" s="20"/>
      <c r="B41" s="22"/>
      <c r="C41" s="22"/>
      <c r="D41" s="53"/>
      <c r="E41" s="54" t="s">
        <v>529</v>
      </c>
      <c r="F41" s="103" t="s">
        <v>528</v>
      </c>
      <c r="G41" s="255">
        <f>H41+I41</f>
        <v>26921</v>
      </c>
      <c r="H41" s="255"/>
      <c r="I41" s="255">
        <v>26921</v>
      </c>
      <c r="J41" s="255">
        <f>K41+L41</f>
        <v>73200</v>
      </c>
      <c r="K41" s="255">
        <v>0</v>
      </c>
      <c r="L41" s="255">
        <v>73200</v>
      </c>
      <c r="M41" s="108">
        <f t="shared" si="0"/>
        <v>89962.8</v>
      </c>
      <c r="N41" s="109">
        <f t="shared" si="1"/>
        <v>0</v>
      </c>
      <c r="O41" s="109">
        <f t="shared" si="10"/>
        <v>89962.8</v>
      </c>
      <c r="P41" s="109">
        <f t="shared" si="14"/>
        <v>16762.800000000003</v>
      </c>
      <c r="Q41" s="109">
        <f t="shared" si="3"/>
        <v>0</v>
      </c>
      <c r="R41" s="109">
        <f t="shared" si="4"/>
        <v>16762.800000000003</v>
      </c>
      <c r="S41" s="109">
        <f t="shared" si="5"/>
        <v>95360.568</v>
      </c>
      <c r="T41" s="109">
        <f t="shared" si="6"/>
        <v>0</v>
      </c>
      <c r="U41" s="109">
        <f t="shared" si="7"/>
        <v>95360.568</v>
      </c>
      <c r="V41" s="19">
        <f>X40</f>
        <v>65658.09599999999</v>
      </c>
      <c r="W41" s="109">
        <f t="shared" si="8"/>
        <v>0</v>
      </c>
      <c r="X41" s="109">
        <f t="shared" si="9"/>
        <v>100128.5964</v>
      </c>
      <c r="Y41" s="70"/>
    </row>
    <row r="42" spans="1:25" s="111" customFormat="1" ht="21" customHeight="1">
      <c r="A42" s="104" t="s">
        <v>205</v>
      </c>
      <c r="B42" s="105" t="s">
        <v>193</v>
      </c>
      <c r="C42" s="105" t="s">
        <v>203</v>
      </c>
      <c r="D42" s="105" t="s">
        <v>194</v>
      </c>
      <c r="E42" s="113" t="s">
        <v>206</v>
      </c>
      <c r="F42" s="114"/>
      <c r="G42" s="218">
        <f>H42</f>
        <v>33210.100000000006</v>
      </c>
      <c r="H42" s="218">
        <f>H44+H57</f>
        <v>33210.100000000006</v>
      </c>
      <c r="I42" s="218"/>
      <c r="J42" s="218">
        <f>K42</f>
        <v>115869.4</v>
      </c>
      <c r="K42" s="218">
        <f>K44+K57</f>
        <v>115869.4</v>
      </c>
      <c r="L42" s="218">
        <v>0</v>
      </c>
      <c r="M42" s="108">
        <f t="shared" si="0"/>
        <v>127398.4053</v>
      </c>
      <c r="N42" s="109">
        <f t="shared" si="1"/>
        <v>127398.4053</v>
      </c>
      <c r="O42" s="109">
        <f t="shared" si="10"/>
        <v>0</v>
      </c>
      <c r="P42" s="109">
        <f t="shared" si="14"/>
        <v>11529.005300000004</v>
      </c>
      <c r="Q42" s="109">
        <f t="shared" si="3"/>
        <v>11529.005300000004</v>
      </c>
      <c r="R42" s="109">
        <f t="shared" si="4"/>
        <v>0</v>
      </c>
      <c r="S42" s="109">
        <f t="shared" si="5"/>
        <v>135042.309618</v>
      </c>
      <c r="T42" s="109">
        <f t="shared" si="6"/>
        <v>135042.309618</v>
      </c>
      <c r="U42" s="109">
        <f t="shared" si="7"/>
        <v>0</v>
      </c>
      <c r="V42" s="109">
        <f>W42</f>
        <v>141794.42509889998</v>
      </c>
      <c r="W42" s="109">
        <f t="shared" si="8"/>
        <v>141794.42509889998</v>
      </c>
      <c r="X42" s="109">
        <f t="shared" si="9"/>
        <v>0</v>
      </c>
      <c r="Y42" s="115"/>
    </row>
    <row r="43" spans="1:25" ht="12.75" customHeight="1">
      <c r="A43" s="20"/>
      <c r="B43" s="22"/>
      <c r="C43" s="22"/>
      <c r="D43" s="53"/>
      <c r="E43" s="54" t="s">
        <v>199</v>
      </c>
      <c r="F43" s="103"/>
      <c r="G43" s="256"/>
      <c r="H43" s="256"/>
      <c r="I43" s="256"/>
      <c r="J43" s="256"/>
      <c r="K43" s="256"/>
      <c r="L43" s="256"/>
      <c r="M43" s="108">
        <f t="shared" si="0"/>
        <v>0</v>
      </c>
      <c r="N43" s="109">
        <f t="shared" si="1"/>
        <v>0</v>
      </c>
      <c r="O43" s="109">
        <f t="shared" si="10"/>
        <v>0</v>
      </c>
      <c r="P43" s="109">
        <f t="shared" si="14"/>
        <v>0</v>
      </c>
      <c r="Q43" s="109">
        <f t="shared" si="3"/>
        <v>0</v>
      </c>
      <c r="R43" s="109">
        <f t="shared" si="4"/>
        <v>0</v>
      </c>
      <c r="S43" s="109">
        <f t="shared" si="5"/>
        <v>0</v>
      </c>
      <c r="T43" s="109">
        <f t="shared" si="6"/>
        <v>0</v>
      </c>
      <c r="U43" s="109">
        <f t="shared" si="7"/>
        <v>0</v>
      </c>
      <c r="V43" s="19"/>
      <c r="W43" s="109">
        <f t="shared" si="8"/>
        <v>0</v>
      </c>
      <c r="X43" s="109">
        <f t="shared" si="9"/>
        <v>0</v>
      </c>
      <c r="Y43" s="70"/>
    </row>
    <row r="44" spans="1:25" s="128" customFormat="1" ht="12.75" customHeight="1">
      <c r="A44" s="122" t="s">
        <v>207</v>
      </c>
      <c r="B44" s="123" t="s">
        <v>193</v>
      </c>
      <c r="C44" s="123" t="s">
        <v>203</v>
      </c>
      <c r="D44" s="123" t="s">
        <v>197</v>
      </c>
      <c r="E44" s="124" t="s">
        <v>208</v>
      </c>
      <c r="F44" s="125"/>
      <c r="G44" s="221">
        <f>H44</f>
        <v>4481.8</v>
      </c>
      <c r="H44" s="221">
        <f>H46</f>
        <v>4481.8</v>
      </c>
      <c r="I44" s="221"/>
      <c r="J44" s="221">
        <f>K44</f>
        <v>4454.4</v>
      </c>
      <c r="K44" s="221">
        <f>K46</f>
        <v>4454.4</v>
      </c>
      <c r="L44" s="221">
        <v>0</v>
      </c>
      <c r="M44" s="108">
        <f t="shared" si="0"/>
        <v>4897.6128</v>
      </c>
      <c r="N44" s="109">
        <f t="shared" si="1"/>
        <v>4897.6128</v>
      </c>
      <c r="O44" s="109">
        <f t="shared" si="10"/>
        <v>0</v>
      </c>
      <c r="P44" s="109">
        <f t="shared" si="14"/>
        <v>443.21280000000024</v>
      </c>
      <c r="Q44" s="109">
        <f t="shared" si="3"/>
        <v>443.21280000000024</v>
      </c>
      <c r="R44" s="109">
        <f t="shared" si="4"/>
        <v>0</v>
      </c>
      <c r="S44" s="109">
        <f t="shared" si="5"/>
        <v>5191.4695679999995</v>
      </c>
      <c r="T44" s="109">
        <f t="shared" si="6"/>
        <v>5191.4695679999995</v>
      </c>
      <c r="U44" s="109">
        <f t="shared" si="7"/>
        <v>0</v>
      </c>
      <c r="V44" s="109">
        <f>W44</f>
        <v>5451.043046399999</v>
      </c>
      <c r="W44" s="109">
        <f t="shared" si="8"/>
        <v>5451.043046399999</v>
      </c>
      <c r="X44" s="109">
        <f t="shared" si="9"/>
        <v>0</v>
      </c>
      <c r="Y44" s="127"/>
    </row>
    <row r="45" spans="1:25" ht="12.75" customHeight="1">
      <c r="A45" s="20"/>
      <c r="B45" s="22"/>
      <c r="C45" s="22"/>
      <c r="D45" s="53"/>
      <c r="E45" s="54" t="s">
        <v>5</v>
      </c>
      <c r="F45" s="103"/>
      <c r="G45" s="256"/>
      <c r="H45" s="256"/>
      <c r="I45" s="256"/>
      <c r="J45" s="256"/>
      <c r="K45" s="256"/>
      <c r="L45" s="256"/>
      <c r="M45" s="108">
        <f t="shared" si="0"/>
        <v>0</v>
      </c>
      <c r="N45" s="109">
        <f t="shared" si="1"/>
        <v>0</v>
      </c>
      <c r="O45" s="109">
        <f t="shared" si="10"/>
        <v>0</v>
      </c>
      <c r="P45" s="109">
        <f t="shared" si="14"/>
        <v>0</v>
      </c>
      <c r="Q45" s="109">
        <f t="shared" si="3"/>
        <v>0</v>
      </c>
      <c r="R45" s="109">
        <f t="shared" si="4"/>
        <v>0</v>
      </c>
      <c r="S45" s="109">
        <f t="shared" si="5"/>
        <v>0</v>
      </c>
      <c r="T45" s="109">
        <f t="shared" si="6"/>
        <v>0</v>
      </c>
      <c r="U45" s="109">
        <f t="shared" si="7"/>
        <v>0</v>
      </c>
      <c r="V45" s="19"/>
      <c r="W45" s="109">
        <f t="shared" si="8"/>
        <v>0</v>
      </c>
      <c r="X45" s="109">
        <f t="shared" si="9"/>
        <v>0</v>
      </c>
      <c r="Y45" s="70"/>
    </row>
    <row r="46" spans="1:25" s="111" customFormat="1" ht="46.5" customHeight="1">
      <c r="A46" s="118"/>
      <c r="B46" s="119"/>
      <c r="C46" s="119"/>
      <c r="D46" s="108"/>
      <c r="E46" s="113" t="s">
        <v>595</v>
      </c>
      <c r="F46" s="120"/>
      <c r="G46" s="220">
        <f>H46</f>
        <v>4481.8</v>
      </c>
      <c r="H46" s="220">
        <v>4481.8</v>
      </c>
      <c r="I46" s="220"/>
      <c r="J46" s="220">
        <f>K46</f>
        <v>4454.4</v>
      </c>
      <c r="K46" s="220">
        <v>4454.4</v>
      </c>
      <c r="L46" s="220">
        <v>0</v>
      </c>
      <c r="M46" s="108">
        <f t="shared" si="0"/>
        <v>4897.6128</v>
      </c>
      <c r="N46" s="109">
        <f t="shared" si="1"/>
        <v>4897.6128</v>
      </c>
      <c r="O46" s="109">
        <f t="shared" si="10"/>
        <v>0</v>
      </c>
      <c r="P46" s="109">
        <f t="shared" si="14"/>
        <v>443.21280000000024</v>
      </c>
      <c r="Q46" s="109">
        <f t="shared" si="3"/>
        <v>443.21280000000024</v>
      </c>
      <c r="R46" s="109">
        <f t="shared" si="4"/>
        <v>0</v>
      </c>
      <c r="S46" s="109">
        <f t="shared" si="5"/>
        <v>5191.4695679999995</v>
      </c>
      <c r="T46" s="109">
        <f t="shared" si="6"/>
        <v>5191.4695679999995</v>
      </c>
      <c r="U46" s="109">
        <f t="shared" si="7"/>
        <v>0</v>
      </c>
      <c r="V46" s="109">
        <f aca="true" t="shared" si="15" ref="V46:V60">W46</f>
        <v>5451.043046399999</v>
      </c>
      <c r="W46" s="109">
        <f t="shared" si="8"/>
        <v>5451.043046399999</v>
      </c>
      <c r="X46" s="109">
        <f t="shared" si="9"/>
        <v>0</v>
      </c>
      <c r="Y46" s="115"/>
    </row>
    <row r="47" spans="1:25" s="6" customFormat="1" ht="18" customHeight="1">
      <c r="A47" s="10"/>
      <c r="B47" s="11"/>
      <c r="C47" s="11"/>
      <c r="D47" s="46"/>
      <c r="E47" s="56" t="s">
        <v>382</v>
      </c>
      <c r="F47" s="103" t="s">
        <v>381</v>
      </c>
      <c r="G47" s="257">
        <f>H47</f>
        <v>4481.8</v>
      </c>
      <c r="H47" s="257">
        <v>4481.8</v>
      </c>
      <c r="I47" s="222"/>
      <c r="J47" s="257">
        <f>K47</f>
        <v>4454.4</v>
      </c>
      <c r="K47" s="257">
        <v>4454.4</v>
      </c>
      <c r="L47" s="255">
        <v>0</v>
      </c>
      <c r="M47" s="108">
        <f t="shared" si="0"/>
        <v>4897.6128</v>
      </c>
      <c r="N47" s="109">
        <f t="shared" si="1"/>
        <v>4897.6128</v>
      </c>
      <c r="O47" s="109">
        <f t="shared" si="10"/>
        <v>0</v>
      </c>
      <c r="P47" s="109">
        <f t="shared" si="14"/>
        <v>443.21280000000024</v>
      </c>
      <c r="Q47" s="109">
        <f t="shared" si="3"/>
        <v>443.21280000000024</v>
      </c>
      <c r="R47" s="109">
        <f t="shared" si="4"/>
        <v>0</v>
      </c>
      <c r="S47" s="109">
        <f t="shared" si="5"/>
        <v>5191.4695679999995</v>
      </c>
      <c r="T47" s="109">
        <f t="shared" si="6"/>
        <v>5191.4695679999995</v>
      </c>
      <c r="U47" s="109">
        <f t="shared" si="7"/>
        <v>0</v>
      </c>
      <c r="V47" s="19">
        <f t="shared" si="15"/>
        <v>5451.043046399999</v>
      </c>
      <c r="W47" s="109">
        <f t="shared" si="8"/>
        <v>5451.043046399999</v>
      </c>
      <c r="X47" s="109">
        <f t="shared" si="9"/>
        <v>0</v>
      </c>
      <c r="Y47" s="69"/>
    </row>
    <row r="48" spans="1:25" s="6" customFormat="1" ht="18" customHeight="1">
      <c r="A48" s="10"/>
      <c r="B48" s="11"/>
      <c r="C48" s="11"/>
      <c r="D48" s="46"/>
      <c r="E48" s="121" t="s">
        <v>634</v>
      </c>
      <c r="F48" s="129">
        <v>4212</v>
      </c>
      <c r="G48" s="257">
        <f aca="true" t="shared" si="16" ref="G48:G56">H48</f>
        <v>0</v>
      </c>
      <c r="H48" s="257"/>
      <c r="I48" s="222"/>
      <c r="J48" s="257">
        <f aca="true" t="shared" si="17" ref="J48:J56">K48</f>
        <v>0</v>
      </c>
      <c r="K48" s="257"/>
      <c r="L48" s="255">
        <v>0</v>
      </c>
      <c r="M48" s="108">
        <f t="shared" si="0"/>
        <v>0</v>
      </c>
      <c r="N48" s="109">
        <f t="shared" si="1"/>
        <v>0</v>
      </c>
      <c r="O48" s="109">
        <f t="shared" si="10"/>
        <v>0</v>
      </c>
      <c r="P48" s="109">
        <f t="shared" si="14"/>
        <v>0</v>
      </c>
      <c r="Q48" s="109">
        <f t="shared" si="3"/>
        <v>0</v>
      </c>
      <c r="R48" s="109">
        <f t="shared" si="4"/>
        <v>0</v>
      </c>
      <c r="S48" s="109">
        <f t="shared" si="5"/>
        <v>0</v>
      </c>
      <c r="T48" s="109">
        <f t="shared" si="6"/>
        <v>0</v>
      </c>
      <c r="U48" s="109">
        <f t="shared" si="7"/>
        <v>0</v>
      </c>
      <c r="V48" s="19">
        <f t="shared" si="15"/>
        <v>0</v>
      </c>
      <c r="W48" s="109">
        <f t="shared" si="8"/>
        <v>0</v>
      </c>
      <c r="X48" s="109">
        <f t="shared" si="9"/>
        <v>0</v>
      </c>
      <c r="Y48" s="69"/>
    </row>
    <row r="49" spans="1:25" s="6" customFormat="1" ht="18" customHeight="1">
      <c r="A49" s="10"/>
      <c r="B49" s="11"/>
      <c r="C49" s="11"/>
      <c r="D49" s="46"/>
      <c r="E49" s="121" t="s">
        <v>690</v>
      </c>
      <c r="F49" s="129" t="s">
        <v>684</v>
      </c>
      <c r="G49" s="257">
        <f t="shared" si="16"/>
        <v>0</v>
      </c>
      <c r="H49" s="257"/>
      <c r="I49" s="222"/>
      <c r="J49" s="257">
        <f t="shared" si="17"/>
        <v>0</v>
      </c>
      <c r="K49" s="257"/>
      <c r="L49" s="255">
        <v>0</v>
      </c>
      <c r="M49" s="108">
        <f t="shared" si="0"/>
        <v>0</v>
      </c>
      <c r="N49" s="109">
        <f t="shared" si="1"/>
        <v>0</v>
      </c>
      <c r="O49" s="109">
        <f t="shared" si="10"/>
        <v>0</v>
      </c>
      <c r="P49" s="109">
        <f t="shared" si="14"/>
        <v>0</v>
      </c>
      <c r="Q49" s="109">
        <f t="shared" si="3"/>
        <v>0</v>
      </c>
      <c r="R49" s="109">
        <f t="shared" si="4"/>
        <v>0</v>
      </c>
      <c r="S49" s="109">
        <f t="shared" si="5"/>
        <v>0</v>
      </c>
      <c r="T49" s="109">
        <f t="shared" si="6"/>
        <v>0</v>
      </c>
      <c r="U49" s="109">
        <f t="shared" si="7"/>
        <v>0</v>
      </c>
      <c r="V49" s="19">
        <f t="shared" si="15"/>
        <v>0</v>
      </c>
      <c r="W49" s="109">
        <f t="shared" si="8"/>
        <v>0</v>
      </c>
      <c r="X49" s="109">
        <f t="shared" si="9"/>
        <v>0</v>
      </c>
      <c r="Y49" s="69"/>
    </row>
    <row r="50" spans="1:25" s="6" customFormat="1" ht="18" customHeight="1">
      <c r="A50" s="10"/>
      <c r="B50" s="11"/>
      <c r="C50" s="11"/>
      <c r="D50" s="46"/>
      <c r="E50" s="121" t="s">
        <v>636</v>
      </c>
      <c r="F50" s="129" t="s">
        <v>393</v>
      </c>
      <c r="G50" s="257">
        <f t="shared" si="16"/>
        <v>0</v>
      </c>
      <c r="H50" s="257"/>
      <c r="I50" s="222"/>
      <c r="J50" s="257">
        <f t="shared" si="17"/>
        <v>0</v>
      </c>
      <c r="K50" s="257"/>
      <c r="L50" s="255">
        <v>0</v>
      </c>
      <c r="M50" s="108">
        <f t="shared" si="0"/>
        <v>0</v>
      </c>
      <c r="N50" s="109">
        <f t="shared" si="1"/>
        <v>0</v>
      </c>
      <c r="O50" s="109">
        <f t="shared" si="10"/>
        <v>0</v>
      </c>
      <c r="P50" s="109">
        <f t="shared" si="14"/>
        <v>0</v>
      </c>
      <c r="Q50" s="109">
        <f t="shared" si="3"/>
        <v>0</v>
      </c>
      <c r="R50" s="109">
        <f t="shared" si="4"/>
        <v>0</v>
      </c>
      <c r="S50" s="109">
        <f t="shared" si="5"/>
        <v>0</v>
      </c>
      <c r="T50" s="109">
        <f t="shared" si="6"/>
        <v>0</v>
      </c>
      <c r="U50" s="109">
        <f t="shared" si="7"/>
        <v>0</v>
      </c>
      <c r="V50" s="19">
        <f t="shared" si="15"/>
        <v>0</v>
      </c>
      <c r="W50" s="109">
        <f t="shared" si="8"/>
        <v>0</v>
      </c>
      <c r="X50" s="109">
        <f t="shared" si="9"/>
        <v>0</v>
      </c>
      <c r="Y50" s="69"/>
    </row>
    <row r="51" spans="1:25" s="6" customFormat="1" ht="18" customHeight="1">
      <c r="A51" s="10"/>
      <c r="B51" s="11"/>
      <c r="C51" s="11"/>
      <c r="D51" s="46"/>
      <c r="E51" s="130" t="s">
        <v>637</v>
      </c>
      <c r="F51" s="129" t="s">
        <v>407</v>
      </c>
      <c r="G51" s="257">
        <f t="shared" si="16"/>
        <v>0</v>
      </c>
      <c r="H51" s="257"/>
      <c r="I51" s="222"/>
      <c r="J51" s="257">
        <f t="shared" si="17"/>
        <v>0</v>
      </c>
      <c r="K51" s="257"/>
      <c r="L51" s="255">
        <v>0</v>
      </c>
      <c r="M51" s="108">
        <f t="shared" si="0"/>
        <v>0</v>
      </c>
      <c r="N51" s="109">
        <f t="shared" si="1"/>
        <v>0</v>
      </c>
      <c r="O51" s="109">
        <f t="shared" si="10"/>
        <v>0</v>
      </c>
      <c r="P51" s="109">
        <f t="shared" si="14"/>
        <v>0</v>
      </c>
      <c r="Q51" s="109">
        <f t="shared" si="3"/>
        <v>0</v>
      </c>
      <c r="R51" s="109">
        <f t="shared" si="4"/>
        <v>0</v>
      </c>
      <c r="S51" s="109">
        <f t="shared" si="5"/>
        <v>0</v>
      </c>
      <c r="T51" s="109">
        <f t="shared" si="6"/>
        <v>0</v>
      </c>
      <c r="U51" s="109">
        <f t="shared" si="7"/>
        <v>0</v>
      </c>
      <c r="V51" s="19">
        <f t="shared" si="15"/>
        <v>0</v>
      </c>
      <c r="W51" s="109">
        <f t="shared" si="8"/>
        <v>0</v>
      </c>
      <c r="X51" s="109">
        <f t="shared" si="9"/>
        <v>0</v>
      </c>
      <c r="Y51" s="69"/>
    </row>
    <row r="52" spans="1:25" ht="27" customHeight="1">
      <c r="A52" s="20"/>
      <c r="B52" s="22"/>
      <c r="C52" s="22"/>
      <c r="D52" s="53"/>
      <c r="E52" s="121" t="s">
        <v>638</v>
      </c>
      <c r="F52" s="103">
        <v>4252</v>
      </c>
      <c r="G52" s="257">
        <f t="shared" si="16"/>
        <v>0</v>
      </c>
      <c r="H52" s="256"/>
      <c r="I52" s="255"/>
      <c r="J52" s="257">
        <f t="shared" si="17"/>
        <v>0</v>
      </c>
      <c r="K52" s="256"/>
      <c r="L52" s="255">
        <v>0</v>
      </c>
      <c r="M52" s="108">
        <f t="shared" si="0"/>
        <v>0</v>
      </c>
      <c r="N52" s="109">
        <f t="shared" si="1"/>
        <v>0</v>
      </c>
      <c r="O52" s="109">
        <f t="shared" si="10"/>
        <v>0</v>
      </c>
      <c r="P52" s="109">
        <f t="shared" si="14"/>
        <v>0</v>
      </c>
      <c r="Q52" s="109">
        <f t="shared" si="3"/>
        <v>0</v>
      </c>
      <c r="R52" s="109">
        <f t="shared" si="4"/>
        <v>0</v>
      </c>
      <c r="S52" s="109">
        <f t="shared" si="5"/>
        <v>0</v>
      </c>
      <c r="T52" s="109">
        <f t="shared" si="6"/>
        <v>0</v>
      </c>
      <c r="U52" s="109">
        <f t="shared" si="7"/>
        <v>0</v>
      </c>
      <c r="V52" s="19">
        <f t="shared" si="15"/>
        <v>0</v>
      </c>
      <c r="W52" s="109">
        <f t="shared" si="8"/>
        <v>0</v>
      </c>
      <c r="X52" s="109">
        <f t="shared" si="9"/>
        <v>0</v>
      </c>
      <c r="Y52" s="70"/>
    </row>
    <row r="53" spans="1:25" ht="21.75" customHeight="1">
      <c r="A53" s="20"/>
      <c r="B53" s="22"/>
      <c r="C53" s="22"/>
      <c r="D53" s="53"/>
      <c r="E53" s="121" t="s">
        <v>639</v>
      </c>
      <c r="F53" s="103">
        <v>4261</v>
      </c>
      <c r="G53" s="257">
        <f t="shared" si="16"/>
        <v>0</v>
      </c>
      <c r="H53" s="256"/>
      <c r="I53" s="255"/>
      <c r="J53" s="257">
        <f t="shared" si="17"/>
        <v>0</v>
      </c>
      <c r="K53" s="256"/>
      <c r="L53" s="255">
        <v>0</v>
      </c>
      <c r="M53" s="108">
        <f t="shared" si="0"/>
        <v>0</v>
      </c>
      <c r="N53" s="109">
        <f t="shared" si="1"/>
        <v>0</v>
      </c>
      <c r="O53" s="109">
        <f t="shared" si="10"/>
        <v>0</v>
      </c>
      <c r="P53" s="109">
        <f t="shared" si="14"/>
        <v>0</v>
      </c>
      <c r="Q53" s="109">
        <f t="shared" si="3"/>
        <v>0</v>
      </c>
      <c r="R53" s="109">
        <f t="shared" si="4"/>
        <v>0</v>
      </c>
      <c r="S53" s="109">
        <f t="shared" si="5"/>
        <v>0</v>
      </c>
      <c r="T53" s="109">
        <f t="shared" si="6"/>
        <v>0</v>
      </c>
      <c r="U53" s="109">
        <f t="shared" si="7"/>
        <v>0</v>
      </c>
      <c r="V53" s="19">
        <f t="shared" si="15"/>
        <v>0</v>
      </c>
      <c r="W53" s="109">
        <f t="shared" si="8"/>
        <v>0</v>
      </c>
      <c r="X53" s="109">
        <f t="shared" si="9"/>
        <v>0</v>
      </c>
      <c r="Y53" s="70"/>
    </row>
    <row r="54" spans="1:25" ht="16.5" customHeight="1">
      <c r="A54" s="20"/>
      <c r="B54" s="22"/>
      <c r="C54" s="22"/>
      <c r="D54" s="53"/>
      <c r="E54" s="121" t="s">
        <v>640</v>
      </c>
      <c r="F54" s="103">
        <v>4267</v>
      </c>
      <c r="G54" s="257">
        <f t="shared" si="16"/>
        <v>0</v>
      </c>
      <c r="H54" s="256"/>
      <c r="I54" s="255"/>
      <c r="J54" s="257">
        <f t="shared" si="17"/>
        <v>0</v>
      </c>
      <c r="K54" s="256"/>
      <c r="L54" s="255">
        <v>0</v>
      </c>
      <c r="M54" s="108">
        <f t="shared" si="0"/>
        <v>0</v>
      </c>
      <c r="N54" s="109">
        <f t="shared" si="1"/>
        <v>0</v>
      </c>
      <c r="O54" s="109">
        <f t="shared" si="10"/>
        <v>0</v>
      </c>
      <c r="P54" s="109">
        <f t="shared" si="14"/>
        <v>0</v>
      </c>
      <c r="Q54" s="109">
        <f t="shared" si="3"/>
        <v>0</v>
      </c>
      <c r="R54" s="109">
        <f t="shared" si="4"/>
        <v>0</v>
      </c>
      <c r="S54" s="109">
        <f t="shared" si="5"/>
        <v>0</v>
      </c>
      <c r="T54" s="109">
        <f t="shared" si="6"/>
        <v>0</v>
      </c>
      <c r="U54" s="109">
        <f t="shared" si="7"/>
        <v>0</v>
      </c>
      <c r="V54" s="19">
        <f t="shared" si="15"/>
        <v>0</v>
      </c>
      <c r="W54" s="109">
        <f t="shared" si="8"/>
        <v>0</v>
      </c>
      <c r="X54" s="109">
        <f t="shared" si="9"/>
        <v>0</v>
      </c>
      <c r="Y54" s="70"/>
    </row>
    <row r="55" spans="1:25" ht="18" customHeight="1">
      <c r="A55" s="20"/>
      <c r="B55" s="22"/>
      <c r="C55" s="22"/>
      <c r="D55" s="53"/>
      <c r="E55" s="121" t="s">
        <v>633</v>
      </c>
      <c r="F55" s="103">
        <v>5113</v>
      </c>
      <c r="G55" s="257">
        <f t="shared" si="16"/>
        <v>0</v>
      </c>
      <c r="H55" s="256"/>
      <c r="I55" s="258">
        <v>0</v>
      </c>
      <c r="J55" s="257">
        <f t="shared" si="17"/>
        <v>0</v>
      </c>
      <c r="K55" s="256"/>
      <c r="L55" s="255">
        <v>0</v>
      </c>
      <c r="M55" s="108">
        <f t="shared" si="0"/>
        <v>0</v>
      </c>
      <c r="N55" s="109">
        <f t="shared" si="1"/>
        <v>0</v>
      </c>
      <c r="O55" s="109">
        <f t="shared" si="10"/>
        <v>0</v>
      </c>
      <c r="P55" s="109">
        <f t="shared" si="14"/>
        <v>0</v>
      </c>
      <c r="Q55" s="109">
        <f t="shared" si="3"/>
        <v>0</v>
      </c>
      <c r="R55" s="109">
        <f t="shared" si="4"/>
        <v>0</v>
      </c>
      <c r="S55" s="109">
        <f t="shared" si="5"/>
        <v>0</v>
      </c>
      <c r="T55" s="109">
        <f t="shared" si="6"/>
        <v>0</v>
      </c>
      <c r="U55" s="109">
        <f t="shared" si="7"/>
        <v>0</v>
      </c>
      <c r="V55" s="19">
        <f t="shared" si="15"/>
        <v>0</v>
      </c>
      <c r="W55" s="109">
        <f t="shared" si="8"/>
        <v>0</v>
      </c>
      <c r="X55" s="109">
        <f t="shared" si="9"/>
        <v>0</v>
      </c>
      <c r="Y55" s="70"/>
    </row>
    <row r="56" spans="1:25" ht="18.75" customHeight="1">
      <c r="A56" s="20"/>
      <c r="B56" s="22"/>
      <c r="C56" s="22"/>
      <c r="D56" s="53"/>
      <c r="E56" s="56" t="s">
        <v>529</v>
      </c>
      <c r="F56" s="103">
        <v>5122</v>
      </c>
      <c r="G56" s="257">
        <f t="shared" si="16"/>
        <v>0</v>
      </c>
      <c r="H56" s="256"/>
      <c r="I56" s="258">
        <v>0</v>
      </c>
      <c r="J56" s="257">
        <f t="shared" si="17"/>
        <v>0</v>
      </c>
      <c r="K56" s="256"/>
      <c r="L56" s="255">
        <v>0</v>
      </c>
      <c r="M56" s="108">
        <f t="shared" si="0"/>
        <v>0</v>
      </c>
      <c r="N56" s="109">
        <f t="shared" si="1"/>
        <v>0</v>
      </c>
      <c r="O56" s="109">
        <f t="shared" si="10"/>
        <v>0</v>
      </c>
      <c r="P56" s="109">
        <f t="shared" si="14"/>
        <v>0</v>
      </c>
      <c r="Q56" s="109">
        <f t="shared" si="3"/>
        <v>0</v>
      </c>
      <c r="R56" s="109">
        <f t="shared" si="4"/>
        <v>0</v>
      </c>
      <c r="S56" s="109">
        <f t="shared" si="5"/>
        <v>0</v>
      </c>
      <c r="T56" s="109">
        <f t="shared" si="6"/>
        <v>0</v>
      </c>
      <c r="U56" s="109">
        <f t="shared" si="7"/>
        <v>0</v>
      </c>
      <c r="V56" s="19">
        <f t="shared" si="15"/>
        <v>0</v>
      </c>
      <c r="W56" s="109">
        <f t="shared" si="8"/>
        <v>0</v>
      </c>
      <c r="X56" s="109">
        <f t="shared" si="9"/>
        <v>0</v>
      </c>
      <c r="Y56" s="70"/>
    </row>
    <row r="57" spans="1:25" s="136" customFormat="1" ht="32.25" customHeight="1">
      <c r="A57" s="131">
        <v>2133</v>
      </c>
      <c r="B57" s="132" t="s">
        <v>197</v>
      </c>
      <c r="C57" s="133">
        <v>6</v>
      </c>
      <c r="D57" s="133">
        <v>1</v>
      </c>
      <c r="E57" s="113" t="s">
        <v>215</v>
      </c>
      <c r="F57" s="134"/>
      <c r="G57" s="219">
        <f>H57</f>
        <v>28728.300000000003</v>
      </c>
      <c r="H57" s="219">
        <f>H60+H61+H62+H63+H64+H65+H66+H67+H69+H70+H71</f>
        <v>28728.300000000003</v>
      </c>
      <c r="I57" s="219">
        <f>I72+I74+I75</f>
        <v>62956.4</v>
      </c>
      <c r="J57" s="219">
        <f>K57</f>
        <v>111415</v>
      </c>
      <c r="K57" s="219">
        <f>K58+K59+K60+K62+K63+K64+K65+K66+K67+K70+K71</f>
        <v>111415</v>
      </c>
      <c r="L57" s="219">
        <v>0</v>
      </c>
      <c r="M57" s="108">
        <f t="shared" si="0"/>
        <v>122500.7925</v>
      </c>
      <c r="N57" s="109">
        <f t="shared" si="1"/>
        <v>122500.7925</v>
      </c>
      <c r="O57" s="109">
        <f t="shared" si="10"/>
        <v>0</v>
      </c>
      <c r="P57" s="109">
        <f t="shared" si="14"/>
        <v>11085.792499999996</v>
      </c>
      <c r="Q57" s="109">
        <f t="shared" si="3"/>
        <v>11085.792499999996</v>
      </c>
      <c r="R57" s="109">
        <f t="shared" si="4"/>
        <v>0</v>
      </c>
      <c r="S57" s="109">
        <f t="shared" si="5"/>
        <v>129850.84005</v>
      </c>
      <c r="T57" s="109">
        <f t="shared" si="6"/>
        <v>129850.84005</v>
      </c>
      <c r="U57" s="109">
        <f t="shared" si="7"/>
        <v>0</v>
      </c>
      <c r="V57" s="109">
        <f t="shared" si="15"/>
        <v>136343.3820525</v>
      </c>
      <c r="W57" s="109">
        <f t="shared" si="8"/>
        <v>136343.3820525</v>
      </c>
      <c r="X57" s="109">
        <f t="shared" si="9"/>
        <v>0</v>
      </c>
      <c r="Y57" s="135"/>
    </row>
    <row r="58" spans="1:25" s="136" customFormat="1" ht="18.75" customHeight="1">
      <c r="A58" s="131"/>
      <c r="B58" s="251"/>
      <c r="C58" s="133"/>
      <c r="D58" s="133"/>
      <c r="E58" s="56" t="s">
        <v>730</v>
      </c>
      <c r="F58" s="252" t="s">
        <v>684</v>
      </c>
      <c r="G58" s="219"/>
      <c r="H58" s="219">
        <v>76.8</v>
      </c>
      <c r="I58" s="219"/>
      <c r="J58" s="257">
        <v>3100</v>
      </c>
      <c r="K58" s="257">
        <v>3100</v>
      </c>
      <c r="L58" s="219"/>
      <c r="M58" s="108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35"/>
    </row>
    <row r="59" spans="1:25" s="136" customFormat="1" ht="16.5" customHeight="1">
      <c r="A59" s="131"/>
      <c r="B59" s="251"/>
      <c r="C59" s="133"/>
      <c r="D59" s="133"/>
      <c r="E59" s="56" t="s">
        <v>731</v>
      </c>
      <c r="F59" s="252" t="s">
        <v>389</v>
      </c>
      <c r="G59" s="219"/>
      <c r="H59" s="219">
        <v>157.6</v>
      </c>
      <c r="I59" s="219"/>
      <c r="J59" s="257">
        <v>5000</v>
      </c>
      <c r="K59" s="257">
        <v>5000</v>
      </c>
      <c r="L59" s="219"/>
      <c r="M59" s="108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35"/>
    </row>
    <row r="60" spans="1:25" s="6" customFormat="1" ht="16.5" customHeight="1">
      <c r="A60" s="15"/>
      <c r="B60" s="12"/>
      <c r="C60" s="12"/>
      <c r="D60" s="12"/>
      <c r="E60" s="121" t="s">
        <v>635</v>
      </c>
      <c r="F60" s="129">
        <v>4213</v>
      </c>
      <c r="G60" s="257">
        <f>H60</f>
        <v>0</v>
      </c>
      <c r="H60" s="257">
        <v>0</v>
      </c>
      <c r="I60" s="257"/>
      <c r="J60" s="257">
        <f>K60</f>
        <v>2000</v>
      </c>
      <c r="K60" s="257">
        <v>2000</v>
      </c>
      <c r="L60" s="257">
        <v>0</v>
      </c>
      <c r="M60" s="108">
        <f t="shared" si="0"/>
        <v>2199</v>
      </c>
      <c r="N60" s="109">
        <f t="shared" si="1"/>
        <v>2199</v>
      </c>
      <c r="O60" s="109">
        <f t="shared" si="10"/>
        <v>0</v>
      </c>
      <c r="P60" s="109">
        <f t="shared" si="14"/>
        <v>199</v>
      </c>
      <c r="Q60" s="109">
        <f t="shared" si="3"/>
        <v>199</v>
      </c>
      <c r="R60" s="109">
        <f t="shared" si="4"/>
        <v>0</v>
      </c>
      <c r="S60" s="109">
        <f t="shared" si="5"/>
        <v>2330.94</v>
      </c>
      <c r="T60" s="109">
        <f t="shared" si="6"/>
        <v>2330.94</v>
      </c>
      <c r="U60" s="109">
        <f t="shared" si="7"/>
        <v>0</v>
      </c>
      <c r="V60" s="19">
        <f t="shared" si="15"/>
        <v>2447.487</v>
      </c>
      <c r="W60" s="109">
        <f t="shared" si="8"/>
        <v>2447.487</v>
      </c>
      <c r="X60" s="109">
        <f t="shared" si="9"/>
        <v>0</v>
      </c>
      <c r="Y60" s="69"/>
    </row>
    <row r="61" spans="1:25" s="6" customFormat="1" ht="16.5" customHeight="1">
      <c r="A61" s="15"/>
      <c r="B61" s="12"/>
      <c r="C61" s="12"/>
      <c r="D61" s="12"/>
      <c r="E61" s="121" t="s">
        <v>636</v>
      </c>
      <c r="F61" s="129" t="s">
        <v>393</v>
      </c>
      <c r="G61" s="257">
        <f aca="true" t="shared" si="18" ref="G61:G71">H61</f>
        <v>0</v>
      </c>
      <c r="H61" s="257"/>
      <c r="I61" s="257"/>
      <c r="J61" s="257">
        <f aca="true" t="shared" si="19" ref="J61:J75">K61</f>
        <v>0</v>
      </c>
      <c r="K61" s="257"/>
      <c r="L61" s="257">
        <v>0</v>
      </c>
      <c r="M61" s="108">
        <f t="shared" si="0"/>
        <v>0</v>
      </c>
      <c r="N61" s="109">
        <f t="shared" si="1"/>
        <v>0</v>
      </c>
      <c r="O61" s="109">
        <f t="shared" si="10"/>
        <v>0</v>
      </c>
      <c r="P61" s="109">
        <f t="shared" si="14"/>
        <v>0</v>
      </c>
      <c r="Q61" s="109">
        <f t="shared" si="3"/>
        <v>0</v>
      </c>
      <c r="R61" s="109">
        <f t="shared" si="4"/>
        <v>0</v>
      </c>
      <c r="S61" s="109">
        <f t="shared" si="5"/>
        <v>0</v>
      </c>
      <c r="T61" s="109">
        <f t="shared" si="6"/>
        <v>0</v>
      </c>
      <c r="U61" s="109">
        <f t="shared" si="7"/>
        <v>0</v>
      </c>
      <c r="V61" s="19">
        <f aca="true" t="shared" si="20" ref="V61:V69">W61</f>
        <v>0</v>
      </c>
      <c r="W61" s="109">
        <f t="shared" si="8"/>
        <v>0</v>
      </c>
      <c r="X61" s="109">
        <f t="shared" si="9"/>
        <v>0</v>
      </c>
      <c r="Y61" s="69"/>
    </row>
    <row r="62" spans="1:25" s="6" customFormat="1" ht="17.25" customHeight="1">
      <c r="A62" s="15"/>
      <c r="B62" s="12"/>
      <c r="C62" s="12"/>
      <c r="D62" s="12"/>
      <c r="E62" s="210" t="s">
        <v>691</v>
      </c>
      <c r="F62" s="103" t="s">
        <v>397</v>
      </c>
      <c r="G62" s="257">
        <f t="shared" si="18"/>
        <v>4272.4</v>
      </c>
      <c r="H62" s="257">
        <v>4272.4</v>
      </c>
      <c r="I62" s="257"/>
      <c r="J62" s="257">
        <f t="shared" si="19"/>
        <v>7425</v>
      </c>
      <c r="K62" s="257">
        <v>7425</v>
      </c>
      <c r="L62" s="257">
        <v>0</v>
      </c>
      <c r="M62" s="108">
        <f t="shared" si="0"/>
        <v>8163.7875</v>
      </c>
      <c r="N62" s="109">
        <f t="shared" si="1"/>
        <v>8163.7875</v>
      </c>
      <c r="O62" s="109">
        <f t="shared" si="10"/>
        <v>0</v>
      </c>
      <c r="P62" s="109">
        <f t="shared" si="14"/>
        <v>738.7875000000004</v>
      </c>
      <c r="Q62" s="109">
        <f t="shared" si="3"/>
        <v>738.7875000000004</v>
      </c>
      <c r="R62" s="109">
        <f t="shared" si="4"/>
        <v>0</v>
      </c>
      <c r="S62" s="109">
        <f t="shared" si="5"/>
        <v>8653.61475</v>
      </c>
      <c r="T62" s="109">
        <f t="shared" si="6"/>
        <v>8653.61475</v>
      </c>
      <c r="U62" s="109">
        <f t="shared" si="7"/>
        <v>0</v>
      </c>
      <c r="V62" s="19">
        <f t="shared" si="20"/>
        <v>9086.295487500001</v>
      </c>
      <c r="W62" s="109">
        <f t="shared" si="8"/>
        <v>9086.295487500001</v>
      </c>
      <c r="X62" s="109">
        <f t="shared" si="9"/>
        <v>0</v>
      </c>
      <c r="Y62" s="69"/>
    </row>
    <row r="63" spans="1:25" s="6" customFormat="1" ht="20.25" customHeight="1">
      <c r="A63" s="15"/>
      <c r="B63" s="12"/>
      <c r="C63" s="12"/>
      <c r="D63" s="12"/>
      <c r="E63" s="121" t="s">
        <v>641</v>
      </c>
      <c r="F63" s="129" t="s">
        <v>409</v>
      </c>
      <c r="G63" s="257">
        <f t="shared" si="18"/>
        <v>0</v>
      </c>
      <c r="H63" s="257">
        <v>0</v>
      </c>
      <c r="I63" s="257"/>
      <c r="J63" s="257">
        <f t="shared" si="19"/>
        <v>2800</v>
      </c>
      <c r="K63" s="257">
        <v>2800</v>
      </c>
      <c r="L63" s="257">
        <v>0</v>
      </c>
      <c r="M63" s="108">
        <f t="shared" si="0"/>
        <v>3078.6</v>
      </c>
      <c r="N63" s="109">
        <f t="shared" si="1"/>
        <v>3078.6</v>
      </c>
      <c r="O63" s="109">
        <f t="shared" si="10"/>
        <v>0</v>
      </c>
      <c r="P63" s="109">
        <f t="shared" si="14"/>
        <v>278.5999999999999</v>
      </c>
      <c r="Q63" s="109">
        <f t="shared" si="3"/>
        <v>278.5999999999999</v>
      </c>
      <c r="R63" s="109">
        <f t="shared" si="4"/>
        <v>0</v>
      </c>
      <c r="S63" s="109">
        <f t="shared" si="5"/>
        <v>3263.316</v>
      </c>
      <c r="T63" s="109">
        <f t="shared" si="6"/>
        <v>3263.316</v>
      </c>
      <c r="U63" s="109">
        <f t="shared" si="7"/>
        <v>0</v>
      </c>
      <c r="V63" s="19">
        <f t="shared" si="20"/>
        <v>3426.4817999999996</v>
      </c>
      <c r="W63" s="109">
        <f t="shared" si="8"/>
        <v>3426.4817999999996</v>
      </c>
      <c r="X63" s="109">
        <f t="shared" si="9"/>
        <v>0</v>
      </c>
      <c r="Y63" s="69"/>
    </row>
    <row r="64" spans="1:25" s="6" customFormat="1" ht="19.5" customHeight="1">
      <c r="A64" s="15"/>
      <c r="B64" s="12"/>
      <c r="C64" s="12"/>
      <c r="D64" s="12"/>
      <c r="E64" s="121" t="s">
        <v>642</v>
      </c>
      <c r="F64" s="129" t="s">
        <v>413</v>
      </c>
      <c r="G64" s="257">
        <f t="shared" si="18"/>
        <v>330</v>
      </c>
      <c r="H64" s="257">
        <v>330</v>
      </c>
      <c r="I64" s="257"/>
      <c r="J64" s="257">
        <f t="shared" si="19"/>
        <v>2450</v>
      </c>
      <c r="K64" s="257">
        <v>2450</v>
      </c>
      <c r="L64" s="257">
        <v>0</v>
      </c>
      <c r="M64" s="108">
        <f t="shared" si="0"/>
        <v>2693.775</v>
      </c>
      <c r="N64" s="109">
        <f t="shared" si="1"/>
        <v>2693.775</v>
      </c>
      <c r="O64" s="109">
        <f t="shared" si="10"/>
        <v>0</v>
      </c>
      <c r="P64" s="109">
        <f t="shared" si="14"/>
        <v>243.7750000000001</v>
      </c>
      <c r="Q64" s="109">
        <f t="shared" si="3"/>
        <v>243.7750000000001</v>
      </c>
      <c r="R64" s="109">
        <f t="shared" si="4"/>
        <v>0</v>
      </c>
      <c r="S64" s="109">
        <f t="shared" si="5"/>
        <v>2855.4015</v>
      </c>
      <c r="T64" s="109">
        <f t="shared" si="6"/>
        <v>2855.4015</v>
      </c>
      <c r="U64" s="109">
        <f t="shared" si="7"/>
        <v>0</v>
      </c>
      <c r="V64" s="19">
        <f t="shared" si="20"/>
        <v>2998.171575</v>
      </c>
      <c r="W64" s="109">
        <f t="shared" si="8"/>
        <v>2998.171575</v>
      </c>
      <c r="X64" s="109">
        <f t="shared" si="9"/>
        <v>0</v>
      </c>
      <c r="Y64" s="69"/>
    </row>
    <row r="65" spans="1:25" s="6" customFormat="1" ht="18.75" customHeight="1">
      <c r="A65" s="15"/>
      <c r="B65" s="12"/>
      <c r="C65" s="12"/>
      <c r="D65" s="12"/>
      <c r="E65" s="121" t="s">
        <v>643</v>
      </c>
      <c r="F65" s="129" t="s">
        <v>421</v>
      </c>
      <c r="G65" s="257">
        <f t="shared" si="18"/>
        <v>100</v>
      </c>
      <c r="H65" s="257">
        <v>100</v>
      </c>
      <c r="I65" s="257"/>
      <c r="J65" s="257">
        <f t="shared" si="19"/>
        <v>12600</v>
      </c>
      <c r="K65" s="257">
        <v>12600</v>
      </c>
      <c r="L65" s="257">
        <v>0</v>
      </c>
      <c r="M65" s="108">
        <f t="shared" si="0"/>
        <v>13853.7</v>
      </c>
      <c r="N65" s="109">
        <f t="shared" si="1"/>
        <v>13853.7</v>
      </c>
      <c r="O65" s="109">
        <f t="shared" si="10"/>
        <v>0</v>
      </c>
      <c r="P65" s="109">
        <f t="shared" si="14"/>
        <v>1253.7000000000007</v>
      </c>
      <c r="Q65" s="109">
        <f t="shared" si="3"/>
        <v>1253.7000000000007</v>
      </c>
      <c r="R65" s="109">
        <f t="shared" si="4"/>
        <v>0</v>
      </c>
      <c r="S65" s="109">
        <f t="shared" si="5"/>
        <v>14684.922</v>
      </c>
      <c r="T65" s="109">
        <f t="shared" si="6"/>
        <v>14684.922</v>
      </c>
      <c r="U65" s="109">
        <f t="shared" si="7"/>
        <v>0</v>
      </c>
      <c r="V65" s="19">
        <f t="shared" si="20"/>
        <v>15419.1681</v>
      </c>
      <c r="W65" s="109">
        <f t="shared" si="8"/>
        <v>15419.1681</v>
      </c>
      <c r="X65" s="109">
        <f t="shared" si="9"/>
        <v>0</v>
      </c>
      <c r="Y65" s="69"/>
    </row>
    <row r="66" spans="1:25" s="6" customFormat="1" ht="21.75" customHeight="1">
      <c r="A66" s="15"/>
      <c r="B66" s="12"/>
      <c r="C66" s="12"/>
      <c r="D66" s="12"/>
      <c r="E66" s="138" t="s">
        <v>692</v>
      </c>
      <c r="F66" s="129" t="s">
        <v>434</v>
      </c>
      <c r="G66" s="257">
        <f t="shared" si="18"/>
        <v>9821.4</v>
      </c>
      <c r="H66" s="257">
        <v>9821.4</v>
      </c>
      <c r="I66" s="257"/>
      <c r="J66" s="257">
        <f t="shared" si="19"/>
        <v>21640</v>
      </c>
      <c r="K66" s="257">
        <v>21640</v>
      </c>
      <c r="L66" s="257">
        <v>0</v>
      </c>
      <c r="M66" s="108">
        <f t="shared" si="0"/>
        <v>23793.18</v>
      </c>
      <c r="N66" s="109">
        <f t="shared" si="1"/>
        <v>23793.18</v>
      </c>
      <c r="O66" s="109">
        <f t="shared" si="10"/>
        <v>0</v>
      </c>
      <c r="P66" s="109">
        <f t="shared" si="14"/>
        <v>2153.1800000000003</v>
      </c>
      <c r="Q66" s="109">
        <f t="shared" si="3"/>
        <v>2153.1800000000003</v>
      </c>
      <c r="R66" s="109">
        <f t="shared" si="4"/>
        <v>0</v>
      </c>
      <c r="S66" s="109">
        <f t="shared" si="5"/>
        <v>25220.7708</v>
      </c>
      <c r="T66" s="109">
        <f t="shared" si="6"/>
        <v>25220.7708</v>
      </c>
      <c r="U66" s="109">
        <f t="shared" si="7"/>
        <v>0</v>
      </c>
      <c r="V66" s="19">
        <f t="shared" si="20"/>
        <v>26481.80934</v>
      </c>
      <c r="W66" s="109">
        <f t="shared" si="8"/>
        <v>26481.80934</v>
      </c>
      <c r="X66" s="109">
        <f t="shared" si="9"/>
        <v>0</v>
      </c>
      <c r="Y66" s="69"/>
    </row>
    <row r="67" spans="1:25" s="6" customFormat="1" ht="27.75" customHeight="1">
      <c r="A67" s="15"/>
      <c r="B67" s="12"/>
      <c r="C67" s="12"/>
      <c r="D67" s="12"/>
      <c r="E67" s="121" t="s">
        <v>693</v>
      </c>
      <c r="F67" s="129" t="s">
        <v>438</v>
      </c>
      <c r="G67" s="257">
        <f t="shared" si="18"/>
        <v>4042.9</v>
      </c>
      <c r="H67" s="257">
        <v>4042.9</v>
      </c>
      <c r="I67" s="257"/>
      <c r="J67" s="257">
        <f t="shared" si="19"/>
        <v>11700</v>
      </c>
      <c r="K67" s="257">
        <v>11700</v>
      </c>
      <c r="L67" s="257">
        <v>0</v>
      </c>
      <c r="M67" s="108">
        <f t="shared" si="0"/>
        <v>12864.15</v>
      </c>
      <c r="N67" s="109">
        <f t="shared" si="1"/>
        <v>12864.15</v>
      </c>
      <c r="O67" s="109">
        <f t="shared" si="10"/>
        <v>0</v>
      </c>
      <c r="P67" s="109">
        <f t="shared" si="14"/>
        <v>1164.1499999999996</v>
      </c>
      <c r="Q67" s="109">
        <f t="shared" si="3"/>
        <v>1164.1499999999996</v>
      </c>
      <c r="R67" s="109">
        <f t="shared" si="4"/>
        <v>0</v>
      </c>
      <c r="S67" s="109">
        <f t="shared" si="5"/>
        <v>13635.999</v>
      </c>
      <c r="T67" s="109">
        <f t="shared" si="6"/>
        <v>13635.999</v>
      </c>
      <c r="U67" s="109">
        <f t="shared" si="7"/>
        <v>0</v>
      </c>
      <c r="V67" s="19">
        <f t="shared" si="20"/>
        <v>14317.79895</v>
      </c>
      <c r="W67" s="109">
        <f t="shared" si="8"/>
        <v>14317.79895</v>
      </c>
      <c r="X67" s="109">
        <f t="shared" si="9"/>
        <v>0</v>
      </c>
      <c r="Y67" s="69"/>
    </row>
    <row r="68" spans="1:25" s="6" customFormat="1" ht="21.75" customHeight="1">
      <c r="A68" s="15"/>
      <c r="B68" s="12"/>
      <c r="C68" s="12"/>
      <c r="D68" s="12"/>
      <c r="E68" s="121" t="s">
        <v>701</v>
      </c>
      <c r="F68" s="129" t="s">
        <v>442</v>
      </c>
      <c r="G68" s="257">
        <f t="shared" si="18"/>
        <v>1095.9</v>
      </c>
      <c r="H68" s="257">
        <v>1095.9</v>
      </c>
      <c r="I68" s="257"/>
      <c r="J68" s="257"/>
      <c r="K68" s="257"/>
      <c r="L68" s="257"/>
      <c r="M68" s="108"/>
      <c r="N68" s="109"/>
      <c r="O68" s="109"/>
      <c r="P68" s="109"/>
      <c r="Q68" s="109"/>
      <c r="R68" s="109"/>
      <c r="S68" s="109"/>
      <c r="T68" s="109"/>
      <c r="U68" s="109"/>
      <c r="V68" s="19"/>
      <c r="W68" s="109"/>
      <c r="X68" s="109"/>
      <c r="Y68" s="69"/>
    </row>
    <row r="69" spans="1:25" s="6" customFormat="1" ht="24" customHeight="1">
      <c r="A69" s="15"/>
      <c r="B69" s="12"/>
      <c r="C69" s="12"/>
      <c r="D69" s="12"/>
      <c r="E69" s="121" t="s">
        <v>645</v>
      </c>
      <c r="F69" s="129" t="s">
        <v>456</v>
      </c>
      <c r="G69" s="257">
        <f t="shared" si="18"/>
        <v>0</v>
      </c>
      <c r="H69" s="257">
        <v>0</v>
      </c>
      <c r="I69" s="257"/>
      <c r="J69" s="257">
        <f t="shared" si="19"/>
        <v>0</v>
      </c>
      <c r="K69" s="257"/>
      <c r="L69" s="257">
        <v>0</v>
      </c>
      <c r="M69" s="108">
        <f t="shared" si="0"/>
        <v>0</v>
      </c>
      <c r="N69" s="109">
        <f t="shared" si="1"/>
        <v>0</v>
      </c>
      <c r="O69" s="109">
        <f t="shared" si="10"/>
        <v>0</v>
      </c>
      <c r="P69" s="109">
        <f t="shared" si="14"/>
        <v>0</v>
      </c>
      <c r="Q69" s="109">
        <f t="shared" si="3"/>
        <v>0</v>
      </c>
      <c r="R69" s="109">
        <f t="shared" si="4"/>
        <v>0</v>
      </c>
      <c r="S69" s="109">
        <f t="shared" si="5"/>
        <v>0</v>
      </c>
      <c r="T69" s="109">
        <f t="shared" si="6"/>
        <v>0</v>
      </c>
      <c r="U69" s="109">
        <f t="shared" si="7"/>
        <v>0</v>
      </c>
      <c r="V69" s="19">
        <f t="shared" si="20"/>
        <v>0</v>
      </c>
      <c r="W69" s="109">
        <f t="shared" si="8"/>
        <v>0</v>
      </c>
      <c r="X69" s="109">
        <f t="shared" si="9"/>
        <v>0</v>
      </c>
      <c r="Y69" s="69"/>
    </row>
    <row r="70" spans="1:25" s="6" customFormat="1" ht="24" customHeight="1">
      <c r="A70" s="15"/>
      <c r="B70" s="12"/>
      <c r="C70" s="12"/>
      <c r="D70" s="12"/>
      <c r="E70" s="211" t="s">
        <v>694</v>
      </c>
      <c r="F70" s="212" t="s">
        <v>479</v>
      </c>
      <c r="G70" s="257">
        <f t="shared" si="18"/>
        <v>6476.2</v>
      </c>
      <c r="H70" s="257">
        <v>6476.2</v>
      </c>
      <c r="I70" s="257"/>
      <c r="J70" s="257">
        <f t="shared" si="19"/>
        <v>34200</v>
      </c>
      <c r="K70" s="257">
        <v>34200</v>
      </c>
      <c r="L70" s="257">
        <v>0</v>
      </c>
      <c r="M70" s="108">
        <f t="shared" si="0"/>
        <v>37602.9</v>
      </c>
      <c r="N70" s="109">
        <f t="shared" si="1"/>
        <v>37602.9</v>
      </c>
      <c r="O70" s="109">
        <f t="shared" si="10"/>
        <v>0</v>
      </c>
      <c r="P70" s="109">
        <f t="shared" si="14"/>
        <v>3402.9000000000015</v>
      </c>
      <c r="Q70" s="109">
        <f t="shared" si="3"/>
        <v>3402.9000000000015</v>
      </c>
      <c r="R70" s="109">
        <f t="shared" si="4"/>
        <v>0</v>
      </c>
      <c r="S70" s="109">
        <f t="shared" si="5"/>
        <v>39859.074</v>
      </c>
      <c r="T70" s="109">
        <f t="shared" si="6"/>
        <v>39859.074</v>
      </c>
      <c r="U70" s="109">
        <f t="shared" si="7"/>
        <v>0</v>
      </c>
      <c r="V70" s="19"/>
      <c r="W70" s="109">
        <f t="shared" si="8"/>
        <v>41852.0277</v>
      </c>
      <c r="X70" s="109">
        <f t="shared" si="9"/>
        <v>0</v>
      </c>
      <c r="Y70" s="69"/>
    </row>
    <row r="71" spans="1:25" s="6" customFormat="1" ht="16.5" customHeight="1">
      <c r="A71" s="15"/>
      <c r="B71" s="12"/>
      <c r="C71" s="12"/>
      <c r="D71" s="12"/>
      <c r="E71" s="139" t="s">
        <v>689</v>
      </c>
      <c r="F71" s="140">
        <v>4823</v>
      </c>
      <c r="G71" s="257">
        <f t="shared" si="18"/>
        <v>3685.4</v>
      </c>
      <c r="H71" s="257">
        <v>3685.4</v>
      </c>
      <c r="I71" s="257"/>
      <c r="J71" s="257">
        <f t="shared" si="19"/>
        <v>8500</v>
      </c>
      <c r="K71" s="257">
        <v>8500</v>
      </c>
      <c r="L71" s="257">
        <v>0</v>
      </c>
      <c r="M71" s="108">
        <f t="shared" si="0"/>
        <v>9345.75</v>
      </c>
      <c r="N71" s="109">
        <f t="shared" si="1"/>
        <v>9345.75</v>
      </c>
      <c r="O71" s="109">
        <f t="shared" si="10"/>
        <v>0</v>
      </c>
      <c r="P71" s="109">
        <f t="shared" si="14"/>
        <v>845.75</v>
      </c>
      <c r="Q71" s="109">
        <f t="shared" si="3"/>
        <v>845.75</v>
      </c>
      <c r="R71" s="109">
        <f t="shared" si="4"/>
        <v>0</v>
      </c>
      <c r="S71" s="109">
        <f t="shared" si="5"/>
        <v>9906.495</v>
      </c>
      <c r="T71" s="109">
        <f t="shared" si="6"/>
        <v>9906.495</v>
      </c>
      <c r="U71" s="109">
        <f t="shared" si="7"/>
        <v>0</v>
      </c>
      <c r="V71" s="19">
        <f>X71</f>
        <v>0</v>
      </c>
      <c r="W71" s="109">
        <f t="shared" si="8"/>
        <v>10401.81975</v>
      </c>
      <c r="X71" s="109">
        <f t="shared" si="9"/>
        <v>0</v>
      </c>
      <c r="Y71" s="69"/>
    </row>
    <row r="72" spans="1:25" s="6" customFormat="1" ht="17.25" customHeight="1">
      <c r="A72" s="15"/>
      <c r="B72" s="12"/>
      <c r="C72" s="12"/>
      <c r="D72" s="12"/>
      <c r="E72" s="139" t="s">
        <v>646</v>
      </c>
      <c r="F72" s="129" t="s">
        <v>520</v>
      </c>
      <c r="G72" s="257">
        <f>I72+H72</f>
        <v>55506.4</v>
      </c>
      <c r="H72" s="257"/>
      <c r="I72" s="257">
        <v>55506.4</v>
      </c>
      <c r="J72" s="257">
        <f>L72+K72</f>
        <v>0</v>
      </c>
      <c r="K72" s="257"/>
      <c r="L72" s="257">
        <v>0</v>
      </c>
      <c r="M72" s="108">
        <f t="shared" si="0"/>
        <v>0</v>
      </c>
      <c r="N72" s="109">
        <f t="shared" si="1"/>
        <v>0</v>
      </c>
      <c r="O72" s="109">
        <f t="shared" si="10"/>
        <v>0</v>
      </c>
      <c r="P72" s="109">
        <f t="shared" si="14"/>
        <v>0</v>
      </c>
      <c r="Q72" s="109">
        <f t="shared" si="3"/>
        <v>0</v>
      </c>
      <c r="R72" s="109">
        <f t="shared" si="4"/>
        <v>0</v>
      </c>
      <c r="S72" s="109">
        <f t="shared" si="5"/>
        <v>0</v>
      </c>
      <c r="T72" s="109">
        <f t="shared" si="6"/>
        <v>0</v>
      </c>
      <c r="U72" s="109">
        <f t="shared" si="7"/>
        <v>0</v>
      </c>
      <c r="V72" s="19">
        <f>X72</f>
        <v>0</v>
      </c>
      <c r="W72" s="109">
        <f t="shared" si="8"/>
        <v>0</v>
      </c>
      <c r="X72" s="109">
        <f t="shared" si="9"/>
        <v>0</v>
      </c>
      <c r="Y72" s="69"/>
    </row>
    <row r="73" spans="1:25" s="6" customFormat="1" ht="19.5" customHeight="1">
      <c r="A73" s="15"/>
      <c r="B73" s="12"/>
      <c r="C73" s="12"/>
      <c r="D73" s="12"/>
      <c r="E73" s="56" t="s">
        <v>714</v>
      </c>
      <c r="F73" s="129" t="s">
        <v>713</v>
      </c>
      <c r="G73" s="257">
        <f>H73</f>
        <v>0</v>
      </c>
      <c r="H73" s="257"/>
      <c r="I73" s="257">
        <v>0</v>
      </c>
      <c r="J73" s="257">
        <f t="shared" si="19"/>
        <v>0</v>
      </c>
      <c r="K73" s="257"/>
      <c r="L73" s="257">
        <v>0</v>
      </c>
      <c r="M73" s="108">
        <f t="shared" si="0"/>
        <v>0</v>
      </c>
      <c r="N73" s="109">
        <f t="shared" si="1"/>
        <v>0</v>
      </c>
      <c r="O73" s="109">
        <f t="shared" si="10"/>
        <v>0</v>
      </c>
      <c r="P73" s="109">
        <f t="shared" si="14"/>
        <v>0</v>
      </c>
      <c r="Q73" s="109">
        <f t="shared" si="3"/>
        <v>0</v>
      </c>
      <c r="R73" s="109">
        <f t="shared" si="4"/>
        <v>0</v>
      </c>
      <c r="S73" s="109">
        <f t="shared" si="5"/>
        <v>0</v>
      </c>
      <c r="T73" s="109">
        <f t="shared" si="6"/>
        <v>0</v>
      </c>
      <c r="U73" s="109">
        <f t="shared" si="7"/>
        <v>0</v>
      </c>
      <c r="V73" s="19">
        <f>X73</f>
        <v>0</v>
      </c>
      <c r="W73" s="109">
        <f t="shared" si="8"/>
        <v>0</v>
      </c>
      <c r="X73" s="109">
        <f t="shared" si="9"/>
        <v>0</v>
      </c>
      <c r="Y73" s="69"/>
    </row>
    <row r="74" spans="1:25" s="6" customFormat="1" ht="20.25" customHeight="1">
      <c r="A74" s="15"/>
      <c r="B74" s="12"/>
      <c r="C74" s="12"/>
      <c r="D74" s="12"/>
      <c r="E74" s="213" t="s">
        <v>647</v>
      </c>
      <c r="F74" s="129" t="s">
        <v>532</v>
      </c>
      <c r="G74" s="257">
        <f>H74</f>
        <v>0</v>
      </c>
      <c r="H74" s="257"/>
      <c r="I74" s="257">
        <v>3780</v>
      </c>
      <c r="J74" s="257">
        <f t="shared" si="19"/>
        <v>0</v>
      </c>
      <c r="K74" s="257"/>
      <c r="L74" s="257">
        <v>22000</v>
      </c>
      <c r="M74" s="108">
        <f t="shared" si="0"/>
        <v>27038</v>
      </c>
      <c r="N74" s="109">
        <f t="shared" si="1"/>
        <v>0</v>
      </c>
      <c r="O74" s="109">
        <f t="shared" si="10"/>
        <v>27038</v>
      </c>
      <c r="P74" s="109">
        <f t="shared" si="14"/>
        <v>27038</v>
      </c>
      <c r="Q74" s="109">
        <f t="shared" si="3"/>
        <v>0</v>
      </c>
      <c r="R74" s="109">
        <f t="shared" si="4"/>
        <v>5038</v>
      </c>
      <c r="S74" s="109">
        <f t="shared" si="5"/>
        <v>28660.28</v>
      </c>
      <c r="T74" s="109">
        <f t="shared" si="6"/>
        <v>0</v>
      </c>
      <c r="U74" s="109">
        <f t="shared" si="7"/>
        <v>28660.28</v>
      </c>
      <c r="V74" s="19">
        <f>X74</f>
        <v>30093.293999999998</v>
      </c>
      <c r="W74" s="109">
        <f t="shared" si="8"/>
        <v>0</v>
      </c>
      <c r="X74" s="109">
        <f t="shared" si="9"/>
        <v>30093.293999999998</v>
      </c>
      <c r="Y74" s="69"/>
    </row>
    <row r="75" spans="1:25" s="6" customFormat="1" ht="19.5" customHeight="1">
      <c r="A75" s="15"/>
      <c r="B75" s="12"/>
      <c r="C75" s="12"/>
      <c r="D75" s="12"/>
      <c r="E75" s="56" t="s">
        <v>538</v>
      </c>
      <c r="F75" s="129" t="s">
        <v>537</v>
      </c>
      <c r="G75" s="257">
        <f>H75</f>
        <v>0</v>
      </c>
      <c r="H75" s="257"/>
      <c r="I75" s="257">
        <v>3670</v>
      </c>
      <c r="J75" s="257">
        <f t="shared" si="19"/>
        <v>0</v>
      </c>
      <c r="K75" s="257"/>
      <c r="L75" s="257">
        <v>0</v>
      </c>
      <c r="M75" s="108">
        <f t="shared" si="0"/>
        <v>0</v>
      </c>
      <c r="N75" s="109">
        <f t="shared" si="1"/>
        <v>0</v>
      </c>
      <c r="O75" s="109">
        <f t="shared" si="10"/>
        <v>0</v>
      </c>
      <c r="P75" s="109">
        <f t="shared" si="14"/>
        <v>0</v>
      </c>
      <c r="Q75" s="109">
        <f t="shared" si="3"/>
        <v>0</v>
      </c>
      <c r="R75" s="109">
        <f t="shared" si="4"/>
        <v>0</v>
      </c>
      <c r="S75" s="109">
        <f t="shared" si="5"/>
        <v>0</v>
      </c>
      <c r="T75" s="109">
        <f t="shared" si="6"/>
        <v>0</v>
      </c>
      <c r="U75" s="109">
        <f t="shared" si="7"/>
        <v>0</v>
      </c>
      <c r="V75" s="19">
        <f>X75</f>
        <v>0</v>
      </c>
      <c r="W75" s="109">
        <f t="shared" si="8"/>
        <v>0</v>
      </c>
      <c r="X75" s="109">
        <f t="shared" si="9"/>
        <v>0</v>
      </c>
      <c r="Y75" s="69"/>
    </row>
    <row r="76" spans="1:25" s="136" customFormat="1" ht="24.75" customHeight="1">
      <c r="A76" s="104" t="s">
        <v>213</v>
      </c>
      <c r="B76" s="105" t="s">
        <v>193</v>
      </c>
      <c r="C76" s="105" t="s">
        <v>214</v>
      </c>
      <c r="D76" s="105" t="s">
        <v>194</v>
      </c>
      <c r="E76" s="113" t="s">
        <v>215</v>
      </c>
      <c r="F76" s="114"/>
      <c r="G76" s="218">
        <f>H76</f>
        <v>0</v>
      </c>
      <c r="H76" s="218">
        <f>H78</f>
        <v>0</v>
      </c>
      <c r="I76" s="218"/>
      <c r="J76" s="218">
        <f>K76</f>
        <v>0</v>
      </c>
      <c r="K76" s="218">
        <f>K78</f>
        <v>0</v>
      </c>
      <c r="L76" s="257">
        <v>0</v>
      </c>
      <c r="M76" s="108">
        <f t="shared" si="0"/>
        <v>0</v>
      </c>
      <c r="N76" s="109">
        <f t="shared" si="1"/>
        <v>0</v>
      </c>
      <c r="O76" s="109">
        <f t="shared" si="10"/>
        <v>0</v>
      </c>
      <c r="P76" s="109">
        <f t="shared" si="14"/>
        <v>0</v>
      </c>
      <c r="Q76" s="109">
        <f t="shared" si="3"/>
        <v>0</v>
      </c>
      <c r="R76" s="109">
        <f t="shared" si="4"/>
        <v>0</v>
      </c>
      <c r="S76" s="109">
        <f t="shared" si="5"/>
        <v>0</v>
      </c>
      <c r="T76" s="109">
        <f t="shared" si="6"/>
        <v>0</v>
      </c>
      <c r="U76" s="109">
        <f t="shared" si="7"/>
        <v>0</v>
      </c>
      <c r="V76" s="109">
        <f>W76</f>
        <v>0</v>
      </c>
      <c r="W76" s="109">
        <f t="shared" si="8"/>
        <v>0</v>
      </c>
      <c r="X76" s="109">
        <f t="shared" si="9"/>
        <v>0</v>
      </c>
      <c r="Y76" s="135"/>
    </row>
    <row r="77" spans="1:25" ht="12.75" customHeight="1">
      <c r="A77" s="20"/>
      <c r="B77" s="22"/>
      <c r="C77" s="22"/>
      <c r="D77" s="53"/>
      <c r="E77" s="54" t="s">
        <v>199</v>
      </c>
      <c r="F77" s="103"/>
      <c r="G77" s="256"/>
      <c r="H77" s="256"/>
      <c r="I77" s="256"/>
      <c r="J77" s="256"/>
      <c r="K77" s="256"/>
      <c r="L77" s="257">
        <v>0</v>
      </c>
      <c r="M77" s="108">
        <f aca="true" t="shared" si="21" ref="M77:M144">N77+O77</f>
        <v>0</v>
      </c>
      <c r="N77" s="109">
        <f aca="true" t="shared" si="22" ref="N77:N144">K77*9.95%+K77</f>
        <v>0</v>
      </c>
      <c r="O77" s="109">
        <f aca="true" t="shared" si="23" ref="O77:O144">L77*22.9%+L77</f>
        <v>0</v>
      </c>
      <c r="P77" s="109">
        <f t="shared" si="14"/>
        <v>0</v>
      </c>
      <c r="Q77" s="109">
        <f aca="true" t="shared" si="24" ref="Q77:Q144">N77-K77</f>
        <v>0</v>
      </c>
      <c r="R77" s="109">
        <f aca="true" t="shared" si="25" ref="R77:R144">O77-L77</f>
        <v>0</v>
      </c>
      <c r="S77" s="109">
        <f aca="true" t="shared" si="26" ref="S77:S144">T77+U77</f>
        <v>0</v>
      </c>
      <c r="T77" s="109">
        <f aca="true" t="shared" si="27" ref="T77:T144">N77*0.06+N77</f>
        <v>0</v>
      </c>
      <c r="U77" s="109">
        <f aca="true" t="shared" si="28" ref="U77:U144">O77*0.06+O77</f>
        <v>0</v>
      </c>
      <c r="V77" s="19"/>
      <c r="W77" s="109">
        <f aca="true" t="shared" si="29" ref="W77:W144">T77*0.05+T77</f>
        <v>0</v>
      </c>
      <c r="X77" s="109">
        <f aca="true" t="shared" si="30" ref="X77:X144">U77*0.05+U77</f>
        <v>0</v>
      </c>
      <c r="Y77" s="70"/>
    </row>
    <row r="78" spans="1:25" s="111" customFormat="1" ht="33" customHeight="1">
      <c r="A78" s="104" t="s">
        <v>216</v>
      </c>
      <c r="B78" s="105" t="s">
        <v>193</v>
      </c>
      <c r="C78" s="105" t="s">
        <v>214</v>
      </c>
      <c r="D78" s="105" t="s">
        <v>197</v>
      </c>
      <c r="E78" s="116" t="s">
        <v>695</v>
      </c>
      <c r="F78" s="117"/>
      <c r="G78" s="219">
        <f>H78</f>
        <v>0</v>
      </c>
      <c r="H78" s="219">
        <f>H80+H81+H82</f>
        <v>0</v>
      </c>
      <c r="I78" s="219"/>
      <c r="J78" s="219">
        <f>K78</f>
        <v>0</v>
      </c>
      <c r="K78" s="219">
        <f>K80+K81+K82</f>
        <v>0</v>
      </c>
      <c r="L78" s="257">
        <v>0</v>
      </c>
      <c r="M78" s="108">
        <f t="shared" si="21"/>
        <v>0</v>
      </c>
      <c r="N78" s="109">
        <f t="shared" si="22"/>
        <v>0</v>
      </c>
      <c r="O78" s="109">
        <f t="shared" si="23"/>
        <v>0</v>
      </c>
      <c r="P78" s="109">
        <f t="shared" si="14"/>
        <v>0</v>
      </c>
      <c r="Q78" s="109">
        <f t="shared" si="24"/>
        <v>0</v>
      </c>
      <c r="R78" s="109">
        <f t="shared" si="25"/>
        <v>0</v>
      </c>
      <c r="S78" s="109">
        <f t="shared" si="26"/>
        <v>0</v>
      </c>
      <c r="T78" s="109">
        <f t="shared" si="27"/>
        <v>0</v>
      </c>
      <c r="U78" s="109">
        <f t="shared" si="28"/>
        <v>0</v>
      </c>
      <c r="V78" s="109">
        <f>W78</f>
        <v>0</v>
      </c>
      <c r="W78" s="109">
        <f t="shared" si="29"/>
        <v>0</v>
      </c>
      <c r="X78" s="109">
        <f t="shared" si="30"/>
        <v>0</v>
      </c>
      <c r="Y78" s="115"/>
    </row>
    <row r="79" spans="1:25" ht="15.75" customHeight="1">
      <c r="A79" s="20"/>
      <c r="B79" s="22"/>
      <c r="C79" s="22"/>
      <c r="D79" s="53"/>
      <c r="E79" s="56"/>
      <c r="F79" s="103"/>
      <c r="G79" s="256"/>
      <c r="H79" s="256"/>
      <c r="I79" s="256"/>
      <c r="J79" s="256"/>
      <c r="K79" s="256"/>
      <c r="L79" s="257">
        <v>0</v>
      </c>
      <c r="M79" s="108">
        <f t="shared" si="21"/>
        <v>0</v>
      </c>
      <c r="N79" s="109">
        <f t="shared" si="22"/>
        <v>0</v>
      </c>
      <c r="O79" s="109">
        <f t="shared" si="23"/>
        <v>0</v>
      </c>
      <c r="P79" s="109">
        <f t="shared" si="14"/>
        <v>0</v>
      </c>
      <c r="Q79" s="109">
        <f t="shared" si="24"/>
        <v>0</v>
      </c>
      <c r="R79" s="109">
        <f t="shared" si="25"/>
        <v>0</v>
      </c>
      <c r="S79" s="109">
        <f t="shared" si="26"/>
        <v>0</v>
      </c>
      <c r="T79" s="109">
        <f t="shared" si="27"/>
        <v>0</v>
      </c>
      <c r="U79" s="109">
        <f t="shared" si="28"/>
        <v>0</v>
      </c>
      <c r="V79" s="19"/>
      <c r="W79" s="109">
        <f t="shared" si="29"/>
        <v>0</v>
      </c>
      <c r="X79" s="109">
        <f t="shared" si="30"/>
        <v>0</v>
      </c>
      <c r="Y79" s="70"/>
    </row>
    <row r="80" spans="1:25" s="6" customFormat="1" ht="15.75" customHeight="1">
      <c r="A80" s="10"/>
      <c r="B80" s="11"/>
      <c r="C80" s="11"/>
      <c r="D80" s="46"/>
      <c r="E80" s="56" t="s">
        <v>425</v>
      </c>
      <c r="F80" s="129" t="s">
        <v>424</v>
      </c>
      <c r="G80" s="259">
        <f>H80</f>
        <v>0</v>
      </c>
      <c r="H80" s="259"/>
      <c r="I80" s="260"/>
      <c r="J80" s="259">
        <f>K80</f>
        <v>0</v>
      </c>
      <c r="K80" s="259"/>
      <c r="L80" s="257">
        <v>0</v>
      </c>
      <c r="M80" s="108">
        <f t="shared" si="21"/>
        <v>0</v>
      </c>
      <c r="N80" s="109">
        <f t="shared" si="22"/>
        <v>0</v>
      </c>
      <c r="O80" s="109">
        <f t="shared" si="23"/>
        <v>0</v>
      </c>
      <c r="P80" s="109">
        <f t="shared" si="14"/>
        <v>0</v>
      </c>
      <c r="Q80" s="109">
        <f t="shared" si="24"/>
        <v>0</v>
      </c>
      <c r="R80" s="109">
        <f t="shared" si="25"/>
        <v>0</v>
      </c>
      <c r="S80" s="109">
        <f t="shared" si="26"/>
        <v>0</v>
      </c>
      <c r="T80" s="109">
        <f t="shared" si="27"/>
        <v>0</v>
      </c>
      <c r="U80" s="109">
        <f t="shared" si="28"/>
        <v>0</v>
      </c>
      <c r="V80" s="19">
        <f>W80</f>
        <v>0</v>
      </c>
      <c r="W80" s="109">
        <f t="shared" si="29"/>
        <v>0</v>
      </c>
      <c r="X80" s="109">
        <f t="shared" si="30"/>
        <v>0</v>
      </c>
      <c r="Y80" s="69"/>
    </row>
    <row r="81" spans="1:25" s="6" customFormat="1" ht="21" customHeight="1">
      <c r="A81" s="10"/>
      <c r="B81" s="11"/>
      <c r="C81" s="11"/>
      <c r="D81" s="46"/>
      <c r="E81" s="141" t="s">
        <v>648</v>
      </c>
      <c r="F81" s="129" t="s">
        <v>496</v>
      </c>
      <c r="G81" s="259">
        <f>H81</f>
        <v>0</v>
      </c>
      <c r="H81" s="259"/>
      <c r="I81" s="260"/>
      <c r="J81" s="259">
        <f>K81</f>
        <v>0</v>
      </c>
      <c r="K81" s="259"/>
      <c r="L81" s="257">
        <v>0</v>
      </c>
      <c r="M81" s="108">
        <f t="shared" si="21"/>
        <v>0</v>
      </c>
      <c r="N81" s="109">
        <f t="shared" si="22"/>
        <v>0</v>
      </c>
      <c r="O81" s="109">
        <f t="shared" si="23"/>
        <v>0</v>
      </c>
      <c r="P81" s="109">
        <f t="shared" si="14"/>
        <v>0</v>
      </c>
      <c r="Q81" s="109">
        <f t="shared" si="24"/>
        <v>0</v>
      </c>
      <c r="R81" s="109">
        <f t="shared" si="25"/>
        <v>0</v>
      </c>
      <c r="S81" s="109">
        <f t="shared" si="26"/>
        <v>0</v>
      </c>
      <c r="T81" s="109">
        <f t="shared" si="27"/>
        <v>0</v>
      </c>
      <c r="U81" s="109">
        <f t="shared" si="28"/>
        <v>0</v>
      </c>
      <c r="V81" s="19">
        <f>W81</f>
        <v>0</v>
      </c>
      <c r="W81" s="109">
        <f t="shared" si="29"/>
        <v>0</v>
      </c>
      <c r="X81" s="109">
        <f t="shared" si="30"/>
        <v>0</v>
      </c>
      <c r="Y81" s="69"/>
    </row>
    <row r="82" spans="1:25" s="6" customFormat="1" ht="15.75" customHeight="1">
      <c r="A82" s="10"/>
      <c r="B82" s="11"/>
      <c r="C82" s="11"/>
      <c r="D82" s="46"/>
      <c r="E82" s="56" t="s">
        <v>500</v>
      </c>
      <c r="F82" s="129" t="s">
        <v>501</v>
      </c>
      <c r="G82" s="259">
        <f>H82</f>
        <v>0</v>
      </c>
      <c r="H82" s="259"/>
      <c r="I82" s="260"/>
      <c r="J82" s="259">
        <f>K82</f>
        <v>0</v>
      </c>
      <c r="K82" s="259"/>
      <c r="L82" s="257">
        <v>0</v>
      </c>
      <c r="M82" s="108">
        <f t="shared" si="21"/>
        <v>0</v>
      </c>
      <c r="N82" s="109">
        <f t="shared" si="22"/>
        <v>0</v>
      </c>
      <c r="O82" s="109">
        <f t="shared" si="23"/>
        <v>0</v>
      </c>
      <c r="P82" s="109">
        <f t="shared" si="14"/>
        <v>0</v>
      </c>
      <c r="Q82" s="109">
        <f t="shared" si="24"/>
        <v>0</v>
      </c>
      <c r="R82" s="109">
        <f t="shared" si="25"/>
        <v>0</v>
      </c>
      <c r="S82" s="109">
        <f t="shared" si="26"/>
        <v>0</v>
      </c>
      <c r="T82" s="109">
        <f t="shared" si="27"/>
        <v>0</v>
      </c>
      <c r="U82" s="109">
        <f t="shared" si="28"/>
        <v>0</v>
      </c>
      <c r="V82" s="19">
        <f>W82</f>
        <v>0</v>
      </c>
      <c r="W82" s="109">
        <f t="shared" si="29"/>
        <v>0</v>
      </c>
      <c r="X82" s="109">
        <f t="shared" si="30"/>
        <v>0</v>
      </c>
      <c r="Y82" s="69"/>
    </row>
    <row r="83" spans="1:25" s="111" customFormat="1" ht="20.25" customHeight="1">
      <c r="A83" s="104" t="s">
        <v>217</v>
      </c>
      <c r="B83" s="105" t="s">
        <v>218</v>
      </c>
      <c r="C83" s="105" t="s">
        <v>194</v>
      </c>
      <c r="D83" s="105" t="s">
        <v>194</v>
      </c>
      <c r="E83" s="106" t="s">
        <v>219</v>
      </c>
      <c r="F83" s="107"/>
      <c r="G83" s="216">
        <f>H83+I83</f>
        <v>8289</v>
      </c>
      <c r="H83" s="216">
        <f>H85</f>
        <v>354</v>
      </c>
      <c r="I83" s="216">
        <f>I85</f>
        <v>7935</v>
      </c>
      <c r="J83" s="216">
        <f>K83+L83</f>
        <v>23500</v>
      </c>
      <c r="K83" s="216">
        <f>K85</f>
        <v>6000</v>
      </c>
      <c r="L83" s="216">
        <v>17500</v>
      </c>
      <c r="M83" s="108">
        <f t="shared" si="21"/>
        <v>28104.5</v>
      </c>
      <c r="N83" s="109">
        <f t="shared" si="22"/>
        <v>6597</v>
      </c>
      <c r="O83" s="109">
        <f t="shared" si="23"/>
        <v>21507.5</v>
      </c>
      <c r="P83" s="109">
        <f t="shared" si="14"/>
        <v>4604.5</v>
      </c>
      <c r="Q83" s="109">
        <f t="shared" si="24"/>
        <v>597</v>
      </c>
      <c r="R83" s="109">
        <f t="shared" si="25"/>
        <v>4007.5</v>
      </c>
      <c r="S83" s="109">
        <f t="shared" si="26"/>
        <v>29790.77</v>
      </c>
      <c r="T83" s="109">
        <f t="shared" si="27"/>
        <v>6992.82</v>
      </c>
      <c r="U83" s="109">
        <f t="shared" si="28"/>
        <v>22797.95</v>
      </c>
      <c r="V83" s="109">
        <f>W83</f>
        <v>7342.460999999999</v>
      </c>
      <c r="W83" s="109">
        <f t="shared" si="29"/>
        <v>7342.460999999999</v>
      </c>
      <c r="X83" s="109">
        <f t="shared" si="30"/>
        <v>23937.8475</v>
      </c>
      <c r="Y83" s="115"/>
    </row>
    <row r="84" spans="1:25" s="6" customFormat="1" ht="19.5" customHeight="1">
      <c r="A84" s="10"/>
      <c r="B84" s="11"/>
      <c r="C84" s="11"/>
      <c r="D84" s="46"/>
      <c r="E84" s="56" t="s">
        <v>5</v>
      </c>
      <c r="F84" s="129"/>
      <c r="G84" s="257"/>
      <c r="H84" s="257"/>
      <c r="I84" s="257"/>
      <c r="J84" s="257"/>
      <c r="K84" s="257"/>
      <c r="L84" s="257">
        <v>0</v>
      </c>
      <c r="M84" s="108">
        <f t="shared" si="21"/>
        <v>0</v>
      </c>
      <c r="N84" s="109">
        <f t="shared" si="22"/>
        <v>0</v>
      </c>
      <c r="O84" s="109">
        <f t="shared" si="23"/>
        <v>0</v>
      </c>
      <c r="P84" s="109">
        <f t="shared" si="14"/>
        <v>0</v>
      </c>
      <c r="Q84" s="109">
        <f t="shared" si="24"/>
        <v>0</v>
      </c>
      <c r="R84" s="109">
        <f t="shared" si="25"/>
        <v>0</v>
      </c>
      <c r="S84" s="109">
        <f t="shared" si="26"/>
        <v>0</v>
      </c>
      <c r="T84" s="109">
        <f t="shared" si="27"/>
        <v>0</v>
      </c>
      <c r="U84" s="109">
        <f t="shared" si="28"/>
        <v>0</v>
      </c>
      <c r="V84" s="19"/>
      <c r="W84" s="109">
        <f t="shared" si="29"/>
        <v>0</v>
      </c>
      <c r="X84" s="109">
        <f t="shared" si="30"/>
        <v>0</v>
      </c>
      <c r="Y84" s="69"/>
    </row>
    <row r="85" spans="1:25" s="111" customFormat="1" ht="19.5" customHeight="1">
      <c r="A85" s="104" t="s">
        <v>224</v>
      </c>
      <c r="B85" s="105" t="s">
        <v>218</v>
      </c>
      <c r="C85" s="105" t="s">
        <v>210</v>
      </c>
      <c r="D85" s="105" t="s">
        <v>194</v>
      </c>
      <c r="E85" s="113" t="s">
        <v>225</v>
      </c>
      <c r="F85" s="114"/>
      <c r="G85" s="218">
        <f>G87</f>
        <v>8289</v>
      </c>
      <c r="H85" s="218">
        <f>H87</f>
        <v>354</v>
      </c>
      <c r="I85" s="218">
        <f>I87</f>
        <v>7935</v>
      </c>
      <c r="J85" s="218">
        <f>J87</f>
        <v>23500</v>
      </c>
      <c r="K85" s="218">
        <f>K87</f>
        <v>6000</v>
      </c>
      <c r="L85" s="218">
        <v>17500</v>
      </c>
      <c r="M85" s="108">
        <f t="shared" si="21"/>
        <v>28104.5</v>
      </c>
      <c r="N85" s="109">
        <f t="shared" si="22"/>
        <v>6597</v>
      </c>
      <c r="O85" s="109">
        <f t="shared" si="23"/>
        <v>21507.5</v>
      </c>
      <c r="P85" s="109">
        <f t="shared" si="14"/>
        <v>4604.5</v>
      </c>
      <c r="Q85" s="109">
        <f t="shared" si="24"/>
        <v>597</v>
      </c>
      <c r="R85" s="109">
        <f t="shared" si="25"/>
        <v>4007.5</v>
      </c>
      <c r="S85" s="109">
        <f t="shared" si="26"/>
        <v>29790.77</v>
      </c>
      <c r="T85" s="109">
        <f t="shared" si="27"/>
        <v>6992.82</v>
      </c>
      <c r="U85" s="109">
        <f t="shared" si="28"/>
        <v>22797.95</v>
      </c>
      <c r="V85" s="109">
        <f>W85</f>
        <v>7342.460999999999</v>
      </c>
      <c r="W85" s="109">
        <f t="shared" si="29"/>
        <v>7342.460999999999</v>
      </c>
      <c r="X85" s="109">
        <f t="shared" si="30"/>
        <v>23937.8475</v>
      </c>
      <c r="Y85" s="115"/>
    </row>
    <row r="86" spans="1:25" s="6" customFormat="1" ht="20.25" customHeight="1">
      <c r="A86" s="20"/>
      <c r="B86" s="22"/>
      <c r="C86" s="22"/>
      <c r="D86" s="53"/>
      <c r="E86" s="54" t="s">
        <v>199</v>
      </c>
      <c r="F86" s="129"/>
      <c r="G86" s="257"/>
      <c r="H86" s="257"/>
      <c r="I86" s="257"/>
      <c r="J86" s="257"/>
      <c r="K86" s="257"/>
      <c r="L86" s="257">
        <v>0</v>
      </c>
      <c r="M86" s="108">
        <f t="shared" si="21"/>
        <v>0</v>
      </c>
      <c r="N86" s="109">
        <f t="shared" si="22"/>
        <v>0</v>
      </c>
      <c r="O86" s="109">
        <f t="shared" si="23"/>
        <v>0</v>
      </c>
      <c r="P86" s="109">
        <f t="shared" si="14"/>
        <v>0</v>
      </c>
      <c r="Q86" s="109">
        <f t="shared" si="24"/>
        <v>0</v>
      </c>
      <c r="R86" s="109">
        <f t="shared" si="25"/>
        <v>0</v>
      </c>
      <c r="S86" s="109">
        <f t="shared" si="26"/>
        <v>0</v>
      </c>
      <c r="T86" s="109">
        <f t="shared" si="27"/>
        <v>0</v>
      </c>
      <c r="U86" s="109">
        <f t="shared" si="28"/>
        <v>0</v>
      </c>
      <c r="V86" s="19"/>
      <c r="W86" s="109">
        <f t="shared" si="29"/>
        <v>0</v>
      </c>
      <c r="X86" s="109">
        <f t="shared" si="30"/>
        <v>0</v>
      </c>
      <c r="Y86" s="69"/>
    </row>
    <row r="87" spans="1:25" s="111" customFormat="1" ht="19.5" customHeight="1">
      <c r="A87" s="104" t="s">
        <v>226</v>
      </c>
      <c r="B87" s="105" t="s">
        <v>218</v>
      </c>
      <c r="C87" s="105" t="s">
        <v>210</v>
      </c>
      <c r="D87" s="105" t="s">
        <v>197</v>
      </c>
      <c r="E87" s="116" t="s">
        <v>225</v>
      </c>
      <c r="F87" s="117"/>
      <c r="G87" s="219">
        <f>H87+I87</f>
        <v>8289</v>
      </c>
      <c r="H87" s="219">
        <f>H89</f>
        <v>354</v>
      </c>
      <c r="I87" s="219">
        <f>I89</f>
        <v>7935</v>
      </c>
      <c r="J87" s="219">
        <f>K87+L87</f>
        <v>23500</v>
      </c>
      <c r="K87" s="219">
        <f>K89</f>
        <v>6000</v>
      </c>
      <c r="L87" s="219">
        <v>17500</v>
      </c>
      <c r="M87" s="108">
        <f t="shared" si="21"/>
        <v>28104.5</v>
      </c>
      <c r="N87" s="109">
        <f t="shared" si="22"/>
        <v>6597</v>
      </c>
      <c r="O87" s="109">
        <f t="shared" si="23"/>
        <v>21507.5</v>
      </c>
      <c r="P87" s="109">
        <f t="shared" si="14"/>
        <v>4604.5</v>
      </c>
      <c r="Q87" s="109">
        <f t="shared" si="24"/>
        <v>597</v>
      </c>
      <c r="R87" s="109">
        <f t="shared" si="25"/>
        <v>4007.5</v>
      </c>
      <c r="S87" s="109">
        <f t="shared" si="26"/>
        <v>29790.77</v>
      </c>
      <c r="T87" s="109">
        <f t="shared" si="27"/>
        <v>6992.82</v>
      </c>
      <c r="U87" s="109">
        <f t="shared" si="28"/>
        <v>22797.95</v>
      </c>
      <c r="V87" s="109">
        <f>W87</f>
        <v>7342.460999999999</v>
      </c>
      <c r="W87" s="109">
        <f t="shared" si="29"/>
        <v>7342.460999999999</v>
      </c>
      <c r="X87" s="109">
        <f t="shared" si="30"/>
        <v>23937.8475</v>
      </c>
      <c r="Y87" s="115"/>
    </row>
    <row r="88" spans="1:25" s="6" customFormat="1" ht="20.25" customHeight="1">
      <c r="A88" s="10"/>
      <c r="B88" s="11"/>
      <c r="C88" s="11"/>
      <c r="D88" s="46"/>
      <c r="E88" s="56" t="s">
        <v>5</v>
      </c>
      <c r="F88" s="129"/>
      <c r="G88" s="257"/>
      <c r="H88" s="257"/>
      <c r="I88" s="257"/>
      <c r="J88" s="257"/>
      <c r="K88" s="257"/>
      <c r="L88" s="257">
        <v>0</v>
      </c>
      <c r="M88" s="108">
        <f t="shared" si="21"/>
        <v>0</v>
      </c>
      <c r="N88" s="109">
        <f t="shared" si="22"/>
        <v>0</v>
      </c>
      <c r="O88" s="109">
        <f t="shared" si="23"/>
        <v>0</v>
      </c>
      <c r="P88" s="109">
        <f t="shared" si="14"/>
        <v>0</v>
      </c>
      <c r="Q88" s="109">
        <f t="shared" si="24"/>
        <v>0</v>
      </c>
      <c r="R88" s="109">
        <f t="shared" si="25"/>
        <v>0</v>
      </c>
      <c r="S88" s="109">
        <f t="shared" si="26"/>
        <v>0</v>
      </c>
      <c r="T88" s="109">
        <f t="shared" si="27"/>
        <v>0</v>
      </c>
      <c r="U88" s="109">
        <f t="shared" si="28"/>
        <v>0</v>
      </c>
      <c r="V88" s="19"/>
      <c r="W88" s="109">
        <f t="shared" si="29"/>
        <v>0</v>
      </c>
      <c r="X88" s="109">
        <f t="shared" si="30"/>
        <v>0</v>
      </c>
      <c r="Y88" s="69"/>
    </row>
    <row r="89" spans="1:25" s="111" customFormat="1" ht="30" customHeight="1">
      <c r="A89" s="118"/>
      <c r="B89" s="119"/>
      <c r="C89" s="119"/>
      <c r="D89" s="108"/>
      <c r="E89" s="116" t="s">
        <v>225</v>
      </c>
      <c r="F89" s="120"/>
      <c r="G89" s="220">
        <f>H89+I89</f>
        <v>8289</v>
      </c>
      <c r="H89" s="220">
        <f>H90+H91+H92+H93</f>
        <v>354</v>
      </c>
      <c r="I89" s="220">
        <f>I95</f>
        <v>7935</v>
      </c>
      <c r="J89" s="220">
        <f>K89+L89</f>
        <v>6000</v>
      </c>
      <c r="K89" s="220">
        <f>K90+K91+K92+K93</f>
        <v>6000</v>
      </c>
      <c r="L89" s="220">
        <v>0</v>
      </c>
      <c r="M89" s="108">
        <f t="shared" si="21"/>
        <v>6597</v>
      </c>
      <c r="N89" s="109">
        <f t="shared" si="22"/>
        <v>6597</v>
      </c>
      <c r="O89" s="109">
        <f t="shared" si="23"/>
        <v>0</v>
      </c>
      <c r="P89" s="109">
        <f t="shared" si="14"/>
        <v>597</v>
      </c>
      <c r="Q89" s="109">
        <f t="shared" si="24"/>
        <v>597</v>
      </c>
      <c r="R89" s="109">
        <f t="shared" si="25"/>
        <v>0</v>
      </c>
      <c r="S89" s="109">
        <f t="shared" si="26"/>
        <v>6992.82</v>
      </c>
      <c r="T89" s="109">
        <f t="shared" si="27"/>
        <v>6992.82</v>
      </c>
      <c r="U89" s="109">
        <f t="shared" si="28"/>
        <v>0</v>
      </c>
      <c r="V89" s="109">
        <f>W89</f>
        <v>7342.460999999999</v>
      </c>
      <c r="W89" s="109">
        <f t="shared" si="29"/>
        <v>7342.460999999999</v>
      </c>
      <c r="X89" s="109">
        <f t="shared" si="30"/>
        <v>0</v>
      </c>
      <c r="Y89" s="115"/>
    </row>
    <row r="90" spans="1:25" s="6" customFormat="1" ht="18.75" customHeight="1">
      <c r="A90" s="10"/>
      <c r="B90" s="11"/>
      <c r="C90" s="11"/>
      <c r="D90" s="46"/>
      <c r="E90" s="56" t="s">
        <v>394</v>
      </c>
      <c r="F90" s="129" t="s">
        <v>393</v>
      </c>
      <c r="G90" s="259">
        <f>H90</f>
        <v>0</v>
      </c>
      <c r="H90" s="259">
        <v>0</v>
      </c>
      <c r="I90" s="260"/>
      <c r="J90" s="259">
        <f>K90</f>
        <v>0</v>
      </c>
      <c r="K90" s="259">
        <v>0</v>
      </c>
      <c r="L90" s="260">
        <v>0</v>
      </c>
      <c r="M90" s="108">
        <f t="shared" si="21"/>
        <v>0</v>
      </c>
      <c r="N90" s="109">
        <f t="shared" si="22"/>
        <v>0</v>
      </c>
      <c r="O90" s="109">
        <f t="shared" si="23"/>
        <v>0</v>
      </c>
      <c r="P90" s="109">
        <f t="shared" si="14"/>
        <v>0</v>
      </c>
      <c r="Q90" s="109">
        <f t="shared" si="24"/>
        <v>0</v>
      </c>
      <c r="R90" s="109">
        <f t="shared" si="25"/>
        <v>0</v>
      </c>
      <c r="S90" s="109">
        <f t="shared" si="26"/>
        <v>0</v>
      </c>
      <c r="T90" s="109">
        <f t="shared" si="27"/>
        <v>0</v>
      </c>
      <c r="U90" s="109">
        <f t="shared" si="28"/>
        <v>0</v>
      </c>
      <c r="V90" s="19">
        <f>W90</f>
        <v>0</v>
      </c>
      <c r="W90" s="109">
        <f t="shared" si="29"/>
        <v>0</v>
      </c>
      <c r="X90" s="109">
        <f t="shared" si="30"/>
        <v>0</v>
      </c>
      <c r="Y90" s="69"/>
    </row>
    <row r="91" spans="1:25" s="6" customFormat="1" ht="18.75" customHeight="1">
      <c r="A91" s="10"/>
      <c r="B91" s="11"/>
      <c r="C91" s="11"/>
      <c r="D91" s="46"/>
      <c r="E91" s="121" t="s">
        <v>643</v>
      </c>
      <c r="F91" s="129" t="s">
        <v>421</v>
      </c>
      <c r="G91" s="259">
        <f>H91</f>
        <v>0</v>
      </c>
      <c r="H91" s="259">
        <v>0</v>
      </c>
      <c r="I91" s="260"/>
      <c r="J91" s="259">
        <f>K91</f>
        <v>0</v>
      </c>
      <c r="K91" s="259">
        <v>0</v>
      </c>
      <c r="L91" s="260">
        <v>0</v>
      </c>
      <c r="M91" s="108">
        <f t="shared" si="21"/>
        <v>0</v>
      </c>
      <c r="N91" s="109">
        <f t="shared" si="22"/>
        <v>0</v>
      </c>
      <c r="O91" s="109">
        <f t="shared" si="23"/>
        <v>0</v>
      </c>
      <c r="P91" s="109">
        <f t="shared" si="14"/>
        <v>0</v>
      </c>
      <c r="Q91" s="109">
        <f t="shared" si="24"/>
        <v>0</v>
      </c>
      <c r="R91" s="109">
        <f t="shared" si="25"/>
        <v>0</v>
      </c>
      <c r="S91" s="109">
        <f t="shared" si="26"/>
        <v>0</v>
      </c>
      <c r="T91" s="109">
        <f t="shared" si="27"/>
        <v>0</v>
      </c>
      <c r="U91" s="109">
        <f t="shared" si="28"/>
        <v>0</v>
      </c>
      <c r="V91" s="19">
        <f>W91</f>
        <v>0</v>
      </c>
      <c r="W91" s="109">
        <f t="shared" si="29"/>
        <v>0</v>
      </c>
      <c r="X91" s="109">
        <f t="shared" si="30"/>
        <v>0</v>
      </c>
      <c r="Y91" s="69"/>
    </row>
    <row r="92" spans="1:25" s="6" customFormat="1" ht="21" customHeight="1">
      <c r="A92" s="10"/>
      <c r="B92" s="11"/>
      <c r="C92" s="11"/>
      <c r="D92" s="46"/>
      <c r="E92" s="138" t="s">
        <v>644</v>
      </c>
      <c r="F92" s="129" t="s">
        <v>428</v>
      </c>
      <c r="G92" s="259">
        <f>H92</f>
        <v>0</v>
      </c>
      <c r="H92" s="259"/>
      <c r="I92" s="260"/>
      <c r="J92" s="259">
        <f>K92</f>
        <v>0</v>
      </c>
      <c r="K92" s="259"/>
      <c r="L92" s="260">
        <v>0</v>
      </c>
      <c r="M92" s="108">
        <f t="shared" si="21"/>
        <v>0</v>
      </c>
      <c r="N92" s="109">
        <f t="shared" si="22"/>
        <v>0</v>
      </c>
      <c r="O92" s="109">
        <f t="shared" si="23"/>
        <v>0</v>
      </c>
      <c r="P92" s="109">
        <f aca="true" t="shared" si="31" ref="P92:P159">M92-J92</f>
        <v>0</v>
      </c>
      <c r="Q92" s="109">
        <f t="shared" si="24"/>
        <v>0</v>
      </c>
      <c r="R92" s="109">
        <f t="shared" si="25"/>
        <v>0</v>
      </c>
      <c r="S92" s="109">
        <f t="shared" si="26"/>
        <v>0</v>
      </c>
      <c r="T92" s="109">
        <f t="shared" si="27"/>
        <v>0</v>
      </c>
      <c r="U92" s="109">
        <f t="shared" si="28"/>
        <v>0</v>
      </c>
      <c r="V92" s="19">
        <f>W92</f>
        <v>0</v>
      </c>
      <c r="W92" s="109">
        <f t="shared" si="29"/>
        <v>0</v>
      </c>
      <c r="X92" s="109">
        <f t="shared" si="30"/>
        <v>0</v>
      </c>
      <c r="Y92" s="69"/>
    </row>
    <row r="93" spans="1:25" s="6" customFormat="1" ht="18.75" customHeight="1">
      <c r="A93" s="10"/>
      <c r="B93" s="11"/>
      <c r="C93" s="11"/>
      <c r="D93" s="46"/>
      <c r="E93" s="121" t="s">
        <v>649</v>
      </c>
      <c r="F93" s="129" t="s">
        <v>442</v>
      </c>
      <c r="G93" s="259">
        <f>H93</f>
        <v>354</v>
      </c>
      <c r="H93" s="259">
        <v>354</v>
      </c>
      <c r="I93" s="260"/>
      <c r="J93" s="259">
        <f>K93</f>
        <v>6000</v>
      </c>
      <c r="K93" s="259">
        <v>6000</v>
      </c>
      <c r="L93" s="260">
        <v>0</v>
      </c>
      <c r="M93" s="108">
        <f t="shared" si="21"/>
        <v>6597</v>
      </c>
      <c r="N93" s="109">
        <f t="shared" si="22"/>
        <v>6597</v>
      </c>
      <c r="O93" s="109">
        <f t="shared" si="23"/>
        <v>0</v>
      </c>
      <c r="P93" s="109">
        <f t="shared" si="31"/>
        <v>597</v>
      </c>
      <c r="Q93" s="109">
        <f t="shared" si="24"/>
        <v>597</v>
      </c>
      <c r="R93" s="109">
        <f t="shared" si="25"/>
        <v>0</v>
      </c>
      <c r="S93" s="109">
        <f t="shared" si="26"/>
        <v>6992.82</v>
      </c>
      <c r="T93" s="109">
        <f t="shared" si="27"/>
        <v>6992.82</v>
      </c>
      <c r="U93" s="109">
        <f t="shared" si="28"/>
        <v>0</v>
      </c>
      <c r="V93" s="19"/>
      <c r="W93" s="109">
        <f t="shared" si="29"/>
        <v>7342.460999999999</v>
      </c>
      <c r="X93" s="109">
        <f t="shared" si="30"/>
        <v>0</v>
      </c>
      <c r="Y93" s="69"/>
    </row>
    <row r="94" spans="1:25" s="6" customFormat="1" ht="18.75" customHeight="1">
      <c r="A94" s="10"/>
      <c r="B94" s="11"/>
      <c r="C94" s="11"/>
      <c r="D94" s="46"/>
      <c r="E94" s="121"/>
      <c r="F94" s="129"/>
      <c r="G94" s="259"/>
      <c r="H94" s="259"/>
      <c r="I94" s="260"/>
      <c r="J94" s="259"/>
      <c r="K94" s="259"/>
      <c r="L94" s="260"/>
      <c r="M94" s="108"/>
      <c r="N94" s="109"/>
      <c r="O94" s="109"/>
      <c r="P94" s="109"/>
      <c r="Q94" s="109"/>
      <c r="R94" s="109"/>
      <c r="S94" s="109"/>
      <c r="T94" s="109"/>
      <c r="U94" s="109"/>
      <c r="V94" s="19"/>
      <c r="W94" s="109"/>
      <c r="X94" s="109"/>
      <c r="Y94" s="69"/>
    </row>
    <row r="95" spans="1:25" s="6" customFormat="1" ht="18.75" customHeight="1">
      <c r="A95" s="10"/>
      <c r="B95" s="11"/>
      <c r="C95" s="11"/>
      <c r="D95" s="46"/>
      <c r="E95" s="56" t="s">
        <v>531</v>
      </c>
      <c r="F95" s="129" t="s">
        <v>532</v>
      </c>
      <c r="G95" s="259">
        <f>H95+I95</f>
        <v>7935</v>
      </c>
      <c r="H95" s="259"/>
      <c r="I95" s="259">
        <v>7935</v>
      </c>
      <c r="J95" s="259">
        <f>K95+L95</f>
        <v>14000</v>
      </c>
      <c r="K95" s="259"/>
      <c r="L95" s="259">
        <v>14000</v>
      </c>
      <c r="M95" s="108">
        <f t="shared" si="21"/>
        <v>17206</v>
      </c>
      <c r="N95" s="109">
        <f t="shared" si="22"/>
        <v>0</v>
      </c>
      <c r="O95" s="109">
        <f t="shared" si="23"/>
        <v>17206</v>
      </c>
      <c r="P95" s="109">
        <f t="shared" si="31"/>
        <v>3206</v>
      </c>
      <c r="Q95" s="109">
        <f t="shared" si="24"/>
        <v>0</v>
      </c>
      <c r="R95" s="109">
        <f t="shared" si="25"/>
        <v>3206</v>
      </c>
      <c r="S95" s="109">
        <f t="shared" si="26"/>
        <v>18238.36</v>
      </c>
      <c r="T95" s="109">
        <f t="shared" si="27"/>
        <v>0</v>
      </c>
      <c r="U95" s="109">
        <f t="shared" si="28"/>
        <v>18238.36</v>
      </c>
      <c r="V95" s="19"/>
      <c r="W95" s="109">
        <f t="shared" si="29"/>
        <v>0</v>
      </c>
      <c r="X95" s="109">
        <f t="shared" si="30"/>
        <v>19150.278000000002</v>
      </c>
      <c r="Y95" s="69"/>
    </row>
    <row r="96" spans="1:25" s="6" customFormat="1" ht="18.75" customHeight="1">
      <c r="A96" s="10"/>
      <c r="B96" s="11"/>
      <c r="C96" s="11"/>
      <c r="D96" s="46"/>
      <c r="E96" s="56" t="s">
        <v>538</v>
      </c>
      <c r="F96" s="129" t="s">
        <v>537</v>
      </c>
      <c r="G96" s="259">
        <f>H96+I96</f>
        <v>0</v>
      </c>
      <c r="H96" s="259"/>
      <c r="I96" s="259">
        <v>0</v>
      </c>
      <c r="J96" s="259">
        <f>K96+L96</f>
        <v>3500</v>
      </c>
      <c r="K96" s="259"/>
      <c r="L96" s="259">
        <v>3500</v>
      </c>
      <c r="M96" s="108">
        <f t="shared" si="21"/>
        <v>4301.5</v>
      </c>
      <c r="N96" s="109">
        <f t="shared" si="22"/>
        <v>0</v>
      </c>
      <c r="O96" s="109">
        <f t="shared" si="23"/>
        <v>4301.5</v>
      </c>
      <c r="P96" s="109">
        <f t="shared" si="31"/>
        <v>801.5</v>
      </c>
      <c r="Q96" s="109">
        <f t="shared" si="24"/>
        <v>0</v>
      </c>
      <c r="R96" s="109">
        <f t="shared" si="25"/>
        <v>801.5</v>
      </c>
      <c r="S96" s="109">
        <f t="shared" si="26"/>
        <v>4559.59</v>
      </c>
      <c r="T96" s="109">
        <f t="shared" si="27"/>
        <v>0</v>
      </c>
      <c r="U96" s="109">
        <f t="shared" si="28"/>
        <v>4559.59</v>
      </c>
      <c r="V96" s="19"/>
      <c r="W96" s="109">
        <f t="shared" si="29"/>
        <v>0</v>
      </c>
      <c r="X96" s="109">
        <f t="shared" si="30"/>
        <v>4787.5695000000005</v>
      </c>
      <c r="Y96" s="69"/>
    </row>
    <row r="97" spans="1:25" s="111" customFormat="1" ht="19.5" customHeight="1">
      <c r="A97" s="104" t="s">
        <v>227</v>
      </c>
      <c r="B97" s="105" t="s">
        <v>228</v>
      </c>
      <c r="C97" s="105" t="s">
        <v>194</v>
      </c>
      <c r="D97" s="105" t="s">
        <v>194</v>
      </c>
      <c r="E97" s="106" t="s">
        <v>229</v>
      </c>
      <c r="F97" s="107"/>
      <c r="G97" s="216">
        <f>H97+I97</f>
        <v>2833149.6</v>
      </c>
      <c r="H97" s="216">
        <f>H116+H99+H107</f>
        <v>166351.7</v>
      </c>
      <c r="I97" s="216">
        <f>I116+I137+I107</f>
        <v>2666797.9</v>
      </c>
      <c r="J97" s="216">
        <f>K97+L97</f>
        <v>1031772.8</v>
      </c>
      <c r="K97" s="216">
        <f>K116+K99+K107</f>
        <v>141620</v>
      </c>
      <c r="L97" s="216">
        <v>890152.8</v>
      </c>
      <c r="M97" s="108">
        <f t="shared" si="21"/>
        <v>1249708.9812</v>
      </c>
      <c r="N97" s="109">
        <f t="shared" si="22"/>
        <v>155711.19</v>
      </c>
      <c r="O97" s="109">
        <f t="shared" si="23"/>
        <v>1093997.7912</v>
      </c>
      <c r="P97" s="109">
        <f t="shared" si="31"/>
        <v>217936.1812</v>
      </c>
      <c r="Q97" s="109">
        <f t="shared" si="24"/>
        <v>14091.190000000002</v>
      </c>
      <c r="R97" s="109">
        <f t="shared" si="25"/>
        <v>203844.99120000005</v>
      </c>
      <c r="S97" s="109">
        <f t="shared" si="26"/>
        <v>1324691.520072</v>
      </c>
      <c r="T97" s="109">
        <f t="shared" si="27"/>
        <v>165053.8614</v>
      </c>
      <c r="U97" s="109">
        <f t="shared" si="28"/>
        <v>1159637.658672</v>
      </c>
      <c r="V97" s="109">
        <f>W97+X97</f>
        <v>1390926.0960756002</v>
      </c>
      <c r="W97" s="109">
        <f t="shared" si="29"/>
        <v>173306.55447</v>
      </c>
      <c r="X97" s="109">
        <f t="shared" si="30"/>
        <v>1217619.5416056002</v>
      </c>
      <c r="Y97" s="115"/>
    </row>
    <row r="98" spans="1:25" ht="12.75" customHeight="1">
      <c r="A98" s="20"/>
      <c r="B98" s="22"/>
      <c r="C98" s="22"/>
      <c r="D98" s="53"/>
      <c r="E98" s="54" t="s">
        <v>5</v>
      </c>
      <c r="F98" s="103"/>
      <c r="G98" s="256"/>
      <c r="H98" s="256"/>
      <c r="I98" s="256"/>
      <c r="J98" s="256"/>
      <c r="K98" s="256"/>
      <c r="L98" s="256"/>
      <c r="M98" s="108">
        <f t="shared" si="21"/>
        <v>0</v>
      </c>
      <c r="N98" s="109">
        <f t="shared" si="22"/>
        <v>0</v>
      </c>
      <c r="O98" s="109">
        <f t="shared" si="23"/>
        <v>0</v>
      </c>
      <c r="P98" s="109">
        <f t="shared" si="31"/>
        <v>0</v>
      </c>
      <c r="Q98" s="109">
        <f t="shared" si="24"/>
        <v>0</v>
      </c>
      <c r="R98" s="109">
        <f t="shared" si="25"/>
        <v>0</v>
      </c>
      <c r="S98" s="109">
        <f t="shared" si="26"/>
        <v>0</v>
      </c>
      <c r="T98" s="109">
        <f t="shared" si="27"/>
        <v>0</v>
      </c>
      <c r="U98" s="109">
        <f t="shared" si="28"/>
        <v>0</v>
      </c>
      <c r="V98" s="19"/>
      <c r="W98" s="109">
        <f t="shared" si="29"/>
        <v>0</v>
      </c>
      <c r="X98" s="109">
        <f t="shared" si="30"/>
        <v>0</v>
      </c>
      <c r="Y98" s="70"/>
    </row>
    <row r="99" spans="1:25" s="136" customFormat="1" ht="30.75" customHeight="1">
      <c r="A99" s="131">
        <v>2420</v>
      </c>
      <c r="B99" s="132" t="s">
        <v>228</v>
      </c>
      <c r="C99" s="142" t="s">
        <v>221</v>
      </c>
      <c r="D99" s="142" t="s">
        <v>194</v>
      </c>
      <c r="E99" s="143" t="s">
        <v>650</v>
      </c>
      <c r="F99" s="114"/>
      <c r="G99" s="223">
        <f>H99</f>
        <v>71012.9</v>
      </c>
      <c r="H99" s="223">
        <f>H104+H106</f>
        <v>71012.9</v>
      </c>
      <c r="I99" s="218"/>
      <c r="J99" s="223">
        <f>K99</f>
        <v>24420</v>
      </c>
      <c r="K99" s="223">
        <f>K100</f>
        <v>24420</v>
      </c>
      <c r="L99" s="218">
        <v>0</v>
      </c>
      <c r="M99" s="108">
        <f t="shared" si="21"/>
        <v>26849.79</v>
      </c>
      <c r="N99" s="109">
        <f t="shared" si="22"/>
        <v>26849.79</v>
      </c>
      <c r="O99" s="109">
        <f t="shared" si="23"/>
        <v>0</v>
      </c>
      <c r="P99" s="109">
        <f t="shared" si="31"/>
        <v>2429.790000000001</v>
      </c>
      <c r="Q99" s="109">
        <f t="shared" si="24"/>
        <v>2429.790000000001</v>
      </c>
      <c r="R99" s="109">
        <f t="shared" si="25"/>
        <v>0</v>
      </c>
      <c r="S99" s="109">
        <f t="shared" si="26"/>
        <v>28460.7774</v>
      </c>
      <c r="T99" s="109">
        <f t="shared" si="27"/>
        <v>28460.7774</v>
      </c>
      <c r="U99" s="109">
        <f t="shared" si="28"/>
        <v>0</v>
      </c>
      <c r="V99" s="109">
        <f>W99+X99</f>
        <v>29883.81627</v>
      </c>
      <c r="W99" s="109">
        <f t="shared" si="29"/>
        <v>29883.81627</v>
      </c>
      <c r="X99" s="109">
        <f t="shared" si="30"/>
        <v>0</v>
      </c>
      <c r="Y99" s="135"/>
    </row>
    <row r="100" spans="1:25" s="128" customFormat="1" ht="12.75" customHeight="1">
      <c r="A100" s="131">
        <v>2421</v>
      </c>
      <c r="B100" s="132" t="s">
        <v>228</v>
      </c>
      <c r="C100" s="142" t="s">
        <v>221</v>
      </c>
      <c r="D100" s="142" t="s">
        <v>197</v>
      </c>
      <c r="E100" s="144" t="s">
        <v>617</v>
      </c>
      <c r="F100" s="125"/>
      <c r="G100" s="221">
        <f>H100</f>
        <v>71012.9</v>
      </c>
      <c r="H100" s="221">
        <f>H104+H106</f>
        <v>71012.9</v>
      </c>
      <c r="I100" s="221"/>
      <c r="J100" s="221">
        <f>K100</f>
        <v>24420</v>
      </c>
      <c r="K100" s="221">
        <f>K102+K104+K105+K103</f>
        <v>24420</v>
      </c>
      <c r="L100" s="221">
        <v>0</v>
      </c>
      <c r="M100" s="108">
        <f t="shared" si="21"/>
        <v>26849.79</v>
      </c>
      <c r="N100" s="109">
        <f t="shared" si="22"/>
        <v>26849.79</v>
      </c>
      <c r="O100" s="109">
        <f t="shared" si="23"/>
        <v>0</v>
      </c>
      <c r="P100" s="109">
        <f t="shared" si="31"/>
        <v>2429.790000000001</v>
      </c>
      <c r="Q100" s="109">
        <f t="shared" si="24"/>
        <v>2429.790000000001</v>
      </c>
      <c r="R100" s="109">
        <f t="shared" si="25"/>
        <v>0</v>
      </c>
      <c r="S100" s="109">
        <f t="shared" si="26"/>
        <v>28460.7774</v>
      </c>
      <c r="T100" s="109">
        <f t="shared" si="27"/>
        <v>28460.7774</v>
      </c>
      <c r="U100" s="109">
        <f t="shared" si="28"/>
        <v>0</v>
      </c>
      <c r="V100" s="109">
        <f>W100</f>
        <v>29883.81627</v>
      </c>
      <c r="W100" s="109">
        <f t="shared" si="29"/>
        <v>29883.81627</v>
      </c>
      <c r="X100" s="109">
        <f t="shared" si="30"/>
        <v>0</v>
      </c>
      <c r="Y100" s="127"/>
    </row>
    <row r="101" spans="1:25" ht="12.75" customHeight="1">
      <c r="A101" s="39"/>
      <c r="B101" s="40"/>
      <c r="C101" s="40"/>
      <c r="D101" s="40"/>
      <c r="E101" s="54" t="s">
        <v>5</v>
      </c>
      <c r="F101" s="103"/>
      <c r="G101" s="256"/>
      <c r="H101" s="256"/>
      <c r="I101" s="256"/>
      <c r="J101" s="256"/>
      <c r="K101" s="256"/>
      <c r="L101" s="256"/>
      <c r="M101" s="108">
        <f t="shared" si="21"/>
        <v>0</v>
      </c>
      <c r="N101" s="109">
        <f t="shared" si="22"/>
        <v>0</v>
      </c>
      <c r="O101" s="109">
        <f t="shared" si="23"/>
        <v>0</v>
      </c>
      <c r="P101" s="109">
        <f t="shared" si="31"/>
        <v>0</v>
      </c>
      <c r="Q101" s="109">
        <f t="shared" si="24"/>
        <v>0</v>
      </c>
      <c r="R101" s="109">
        <f t="shared" si="25"/>
        <v>0</v>
      </c>
      <c r="S101" s="109">
        <f t="shared" si="26"/>
        <v>0</v>
      </c>
      <c r="T101" s="109">
        <f t="shared" si="27"/>
        <v>0</v>
      </c>
      <c r="U101" s="109">
        <f t="shared" si="28"/>
        <v>0</v>
      </c>
      <c r="V101" s="19"/>
      <c r="W101" s="109">
        <f t="shared" si="29"/>
        <v>0</v>
      </c>
      <c r="X101" s="109">
        <f t="shared" si="30"/>
        <v>0</v>
      </c>
      <c r="Y101" s="70"/>
    </row>
    <row r="102" spans="1:25" s="6" customFormat="1" ht="22.5" customHeight="1">
      <c r="A102" s="10"/>
      <c r="B102" s="11"/>
      <c r="C102" s="11"/>
      <c r="D102" s="46"/>
      <c r="E102" s="121" t="s">
        <v>643</v>
      </c>
      <c r="F102" s="129" t="s">
        <v>421</v>
      </c>
      <c r="G102" s="222">
        <f>H102</f>
        <v>0</v>
      </c>
      <c r="H102" s="222">
        <v>0</v>
      </c>
      <c r="I102" s="222"/>
      <c r="J102" s="222">
        <f>K102</f>
        <v>0</v>
      </c>
      <c r="K102" s="222">
        <v>0</v>
      </c>
      <c r="L102" s="222">
        <v>0</v>
      </c>
      <c r="M102" s="108">
        <f t="shared" si="21"/>
        <v>0</v>
      </c>
      <c r="N102" s="109">
        <f t="shared" si="22"/>
        <v>0</v>
      </c>
      <c r="O102" s="109">
        <f t="shared" si="23"/>
        <v>0</v>
      </c>
      <c r="P102" s="109">
        <f t="shared" si="31"/>
        <v>0</v>
      </c>
      <c r="Q102" s="109">
        <f t="shared" si="24"/>
        <v>0</v>
      </c>
      <c r="R102" s="109">
        <f t="shared" si="25"/>
        <v>0</v>
      </c>
      <c r="S102" s="109">
        <f t="shared" si="26"/>
        <v>0</v>
      </c>
      <c r="T102" s="109">
        <f t="shared" si="27"/>
        <v>0</v>
      </c>
      <c r="U102" s="109">
        <f t="shared" si="28"/>
        <v>0</v>
      </c>
      <c r="V102" s="19">
        <f>W102</f>
        <v>0</v>
      </c>
      <c r="W102" s="109">
        <f t="shared" si="29"/>
        <v>0</v>
      </c>
      <c r="X102" s="109">
        <f t="shared" si="30"/>
        <v>0</v>
      </c>
      <c r="Y102" s="69"/>
    </row>
    <row r="103" spans="1:25" s="6" customFormat="1" ht="22.5" customHeight="1">
      <c r="A103" s="10"/>
      <c r="B103" s="11"/>
      <c r="C103" s="11"/>
      <c r="D103" s="46"/>
      <c r="E103" s="138" t="s">
        <v>644</v>
      </c>
      <c r="F103" s="129" t="s">
        <v>428</v>
      </c>
      <c r="G103" s="222">
        <f>H103</f>
        <v>0</v>
      </c>
      <c r="H103" s="222">
        <v>0</v>
      </c>
      <c r="I103" s="222"/>
      <c r="J103" s="222">
        <f>K103</f>
        <v>14020</v>
      </c>
      <c r="K103" s="222">
        <v>14020</v>
      </c>
      <c r="L103" s="222">
        <v>0</v>
      </c>
      <c r="M103" s="108">
        <f t="shared" si="21"/>
        <v>15414.99</v>
      </c>
      <c r="N103" s="109">
        <f t="shared" si="22"/>
        <v>15414.99</v>
      </c>
      <c r="O103" s="109">
        <f t="shared" si="23"/>
        <v>0</v>
      </c>
      <c r="P103" s="109">
        <f t="shared" si="31"/>
        <v>1394.9899999999998</v>
      </c>
      <c r="Q103" s="109">
        <f t="shared" si="24"/>
        <v>1394.9899999999998</v>
      </c>
      <c r="R103" s="109">
        <f t="shared" si="25"/>
        <v>0</v>
      </c>
      <c r="S103" s="109">
        <f t="shared" si="26"/>
        <v>16339.8894</v>
      </c>
      <c r="T103" s="109">
        <f t="shared" si="27"/>
        <v>16339.8894</v>
      </c>
      <c r="U103" s="109">
        <f t="shared" si="28"/>
        <v>0</v>
      </c>
      <c r="V103" s="19"/>
      <c r="W103" s="109">
        <f t="shared" si="29"/>
        <v>17156.88387</v>
      </c>
      <c r="X103" s="109">
        <f t="shared" si="30"/>
        <v>0</v>
      </c>
      <c r="Y103" s="69"/>
    </row>
    <row r="104" spans="1:25" s="6" customFormat="1" ht="22.5" customHeight="1">
      <c r="A104" s="10"/>
      <c r="B104" s="11"/>
      <c r="C104" s="11"/>
      <c r="D104" s="46"/>
      <c r="E104" s="121" t="s">
        <v>638</v>
      </c>
      <c r="F104" s="129" t="s">
        <v>430</v>
      </c>
      <c r="G104" s="259">
        <f>H104</f>
        <v>7990.4</v>
      </c>
      <c r="H104" s="259">
        <v>7990.4</v>
      </c>
      <c r="I104" s="260"/>
      <c r="J104" s="259">
        <f>K104</f>
        <v>10400</v>
      </c>
      <c r="K104" s="259">
        <v>10400</v>
      </c>
      <c r="L104" s="260">
        <v>0</v>
      </c>
      <c r="M104" s="108">
        <f t="shared" si="21"/>
        <v>11434.8</v>
      </c>
      <c r="N104" s="109">
        <f t="shared" si="22"/>
        <v>11434.8</v>
      </c>
      <c r="O104" s="109">
        <f t="shared" si="23"/>
        <v>0</v>
      </c>
      <c r="P104" s="109">
        <f t="shared" si="31"/>
        <v>1034.7999999999993</v>
      </c>
      <c r="Q104" s="109">
        <f t="shared" si="24"/>
        <v>1034.7999999999993</v>
      </c>
      <c r="R104" s="109">
        <f t="shared" si="25"/>
        <v>0</v>
      </c>
      <c r="S104" s="109">
        <f t="shared" si="26"/>
        <v>12120.887999999999</v>
      </c>
      <c r="T104" s="109">
        <f t="shared" si="27"/>
        <v>12120.887999999999</v>
      </c>
      <c r="U104" s="109">
        <f t="shared" si="28"/>
        <v>0</v>
      </c>
      <c r="V104" s="19"/>
      <c r="W104" s="109">
        <f t="shared" si="29"/>
        <v>12726.9324</v>
      </c>
      <c r="X104" s="109">
        <f t="shared" si="30"/>
        <v>0</v>
      </c>
      <c r="Y104" s="69"/>
    </row>
    <row r="105" spans="1:25" s="6" customFormat="1" ht="22.5" customHeight="1">
      <c r="A105" s="10"/>
      <c r="B105" s="11"/>
      <c r="C105" s="11"/>
      <c r="D105" s="46"/>
      <c r="E105" s="121" t="s">
        <v>651</v>
      </c>
      <c r="F105" s="129" t="s">
        <v>479</v>
      </c>
      <c r="G105" s="259">
        <f>H105</f>
        <v>0</v>
      </c>
      <c r="H105" s="259">
        <v>0</v>
      </c>
      <c r="I105" s="260"/>
      <c r="J105" s="259">
        <f>K105</f>
        <v>0</v>
      </c>
      <c r="K105" s="259">
        <v>0</v>
      </c>
      <c r="L105" s="260">
        <v>0</v>
      </c>
      <c r="M105" s="108">
        <f t="shared" si="21"/>
        <v>0</v>
      </c>
      <c r="N105" s="109">
        <f t="shared" si="22"/>
        <v>0</v>
      </c>
      <c r="O105" s="109">
        <f t="shared" si="23"/>
        <v>0</v>
      </c>
      <c r="P105" s="109">
        <f t="shared" si="31"/>
        <v>0</v>
      </c>
      <c r="Q105" s="109">
        <f t="shared" si="24"/>
        <v>0</v>
      </c>
      <c r="R105" s="109">
        <f t="shared" si="25"/>
        <v>0</v>
      </c>
      <c r="S105" s="109">
        <f t="shared" si="26"/>
        <v>0</v>
      </c>
      <c r="T105" s="109">
        <f t="shared" si="27"/>
        <v>0</v>
      </c>
      <c r="U105" s="109">
        <f t="shared" si="28"/>
        <v>0</v>
      </c>
      <c r="V105" s="19"/>
      <c r="W105" s="109">
        <f t="shared" si="29"/>
        <v>0</v>
      </c>
      <c r="X105" s="109">
        <f t="shared" si="30"/>
        <v>0</v>
      </c>
      <c r="Y105" s="69"/>
    </row>
    <row r="106" spans="1:25" s="6" customFormat="1" ht="22.5" customHeight="1">
      <c r="A106" s="10"/>
      <c r="B106" s="11"/>
      <c r="C106" s="11"/>
      <c r="D106" s="46"/>
      <c r="E106" s="56" t="s">
        <v>735</v>
      </c>
      <c r="F106" s="129" t="s">
        <v>489</v>
      </c>
      <c r="G106" s="259">
        <f>H106</f>
        <v>63022.5</v>
      </c>
      <c r="H106" s="259">
        <v>63022.5</v>
      </c>
      <c r="I106" s="260"/>
      <c r="J106" s="259">
        <f aca="true" t="shared" si="32" ref="J106:J111">K106</f>
        <v>0</v>
      </c>
      <c r="K106" s="259"/>
      <c r="L106" s="260">
        <v>0</v>
      </c>
      <c r="M106" s="108">
        <f t="shared" si="21"/>
        <v>0</v>
      </c>
      <c r="N106" s="109">
        <f t="shared" si="22"/>
        <v>0</v>
      </c>
      <c r="O106" s="109">
        <f t="shared" si="23"/>
        <v>0</v>
      </c>
      <c r="P106" s="109">
        <f t="shared" si="31"/>
        <v>0</v>
      </c>
      <c r="Q106" s="109">
        <f t="shared" si="24"/>
        <v>0</v>
      </c>
      <c r="R106" s="109">
        <f t="shared" si="25"/>
        <v>0</v>
      </c>
      <c r="S106" s="109">
        <f t="shared" si="26"/>
        <v>0</v>
      </c>
      <c r="T106" s="109">
        <f t="shared" si="27"/>
        <v>0</v>
      </c>
      <c r="U106" s="109">
        <f t="shared" si="28"/>
        <v>0</v>
      </c>
      <c r="V106" s="19"/>
      <c r="W106" s="109">
        <f t="shared" si="29"/>
        <v>0</v>
      </c>
      <c r="X106" s="109">
        <f t="shared" si="30"/>
        <v>0</v>
      </c>
      <c r="Y106" s="69"/>
    </row>
    <row r="107" spans="1:25" s="315" customFormat="1" ht="22.5" customHeight="1">
      <c r="A107" s="309">
        <v>2424</v>
      </c>
      <c r="B107" s="310" t="s">
        <v>228</v>
      </c>
      <c r="C107" s="311">
        <v>2</v>
      </c>
      <c r="D107" s="310">
        <v>4</v>
      </c>
      <c r="E107" s="312" t="s">
        <v>652</v>
      </c>
      <c r="F107" s="310"/>
      <c r="G107" s="259">
        <f>H107+I107</f>
        <v>765535.7999999999</v>
      </c>
      <c r="H107" s="224">
        <f>H110+H111+H112</f>
        <v>35483</v>
      </c>
      <c r="I107" s="224">
        <f>I113+I114+I115</f>
        <v>730052.7999999999</v>
      </c>
      <c r="J107" s="259">
        <f>K107+L107</f>
        <v>95000</v>
      </c>
      <c r="K107" s="224">
        <f>K109+K110+K111</f>
        <v>17000</v>
      </c>
      <c r="L107" s="224">
        <v>78000</v>
      </c>
      <c r="M107" s="219">
        <f t="shared" si="21"/>
        <v>114553.5</v>
      </c>
      <c r="N107" s="288">
        <f t="shared" si="22"/>
        <v>18691.5</v>
      </c>
      <c r="O107" s="288">
        <f t="shared" si="23"/>
        <v>95862</v>
      </c>
      <c r="P107" s="288">
        <f t="shared" si="31"/>
        <v>19553.5</v>
      </c>
      <c r="Q107" s="288">
        <f t="shared" si="24"/>
        <v>1691.5</v>
      </c>
      <c r="R107" s="288">
        <f t="shared" si="25"/>
        <v>17862</v>
      </c>
      <c r="S107" s="288">
        <f t="shared" si="26"/>
        <v>121426.71</v>
      </c>
      <c r="T107" s="288">
        <f t="shared" si="27"/>
        <v>19812.99</v>
      </c>
      <c r="U107" s="288">
        <f t="shared" si="28"/>
        <v>101613.72</v>
      </c>
      <c r="V107" s="313">
        <f>X107</f>
        <v>106694.406</v>
      </c>
      <c r="W107" s="288">
        <f t="shared" si="29"/>
        <v>20803.6395</v>
      </c>
      <c r="X107" s="288">
        <f t="shared" si="30"/>
        <v>106694.406</v>
      </c>
      <c r="Y107" s="314"/>
    </row>
    <row r="108" spans="1:25" s="6" customFormat="1" ht="16.5" customHeight="1">
      <c r="A108" s="10"/>
      <c r="B108" s="11"/>
      <c r="C108" s="11"/>
      <c r="D108" s="46"/>
      <c r="E108" s="56" t="s">
        <v>5</v>
      </c>
      <c r="F108" s="129"/>
      <c r="G108" s="259">
        <f>H108</f>
        <v>0</v>
      </c>
      <c r="H108" s="259"/>
      <c r="I108" s="260"/>
      <c r="J108" s="259">
        <f t="shared" si="32"/>
        <v>0</v>
      </c>
      <c r="K108" s="259"/>
      <c r="L108" s="260">
        <v>0</v>
      </c>
      <c r="M108" s="108">
        <f t="shared" si="21"/>
        <v>0</v>
      </c>
      <c r="N108" s="109">
        <f t="shared" si="22"/>
        <v>0</v>
      </c>
      <c r="O108" s="109">
        <f t="shared" si="23"/>
        <v>0</v>
      </c>
      <c r="P108" s="109">
        <f t="shared" si="31"/>
        <v>0</v>
      </c>
      <c r="Q108" s="109">
        <f t="shared" si="24"/>
        <v>0</v>
      </c>
      <c r="R108" s="109">
        <f t="shared" si="25"/>
        <v>0</v>
      </c>
      <c r="S108" s="109">
        <f t="shared" si="26"/>
        <v>0</v>
      </c>
      <c r="T108" s="109">
        <f t="shared" si="27"/>
        <v>0</v>
      </c>
      <c r="U108" s="109">
        <f t="shared" si="28"/>
        <v>0</v>
      </c>
      <c r="V108" s="19"/>
      <c r="W108" s="109">
        <f t="shared" si="29"/>
        <v>0</v>
      </c>
      <c r="X108" s="109">
        <f t="shared" si="30"/>
        <v>0</v>
      </c>
      <c r="Y108" s="69"/>
    </row>
    <row r="109" spans="1:25" s="6" customFormat="1" ht="16.5" customHeight="1">
      <c r="A109" s="10"/>
      <c r="B109" s="11"/>
      <c r="C109" s="11"/>
      <c r="D109" s="46"/>
      <c r="E109" s="56" t="s">
        <v>696</v>
      </c>
      <c r="F109" s="129" t="s">
        <v>421</v>
      </c>
      <c r="G109" s="259">
        <f>H109</f>
        <v>0</v>
      </c>
      <c r="H109" s="259">
        <v>0</v>
      </c>
      <c r="I109" s="260"/>
      <c r="J109" s="259">
        <f t="shared" si="32"/>
        <v>0</v>
      </c>
      <c r="K109" s="259">
        <v>0</v>
      </c>
      <c r="L109" s="260">
        <v>0</v>
      </c>
      <c r="M109" s="108">
        <f t="shared" si="21"/>
        <v>0</v>
      </c>
      <c r="N109" s="109">
        <f t="shared" si="22"/>
        <v>0</v>
      </c>
      <c r="O109" s="109">
        <f t="shared" si="23"/>
        <v>0</v>
      </c>
      <c r="P109" s="109">
        <f t="shared" si="31"/>
        <v>0</v>
      </c>
      <c r="Q109" s="109">
        <f t="shared" si="24"/>
        <v>0</v>
      </c>
      <c r="R109" s="109">
        <f t="shared" si="25"/>
        <v>0</v>
      </c>
      <c r="S109" s="109">
        <f t="shared" si="26"/>
        <v>0</v>
      </c>
      <c r="T109" s="109">
        <f t="shared" si="27"/>
        <v>0</v>
      </c>
      <c r="U109" s="109">
        <f t="shared" si="28"/>
        <v>0</v>
      </c>
      <c r="V109" s="19"/>
      <c r="W109" s="109">
        <f t="shared" si="29"/>
        <v>0</v>
      </c>
      <c r="X109" s="109">
        <f t="shared" si="30"/>
        <v>0</v>
      </c>
      <c r="Y109" s="69"/>
    </row>
    <row r="110" spans="1:25" s="6" customFormat="1" ht="16.5" customHeight="1">
      <c r="A110" s="10"/>
      <c r="B110" s="11"/>
      <c r="C110" s="11"/>
      <c r="D110" s="46"/>
      <c r="E110" s="56" t="s">
        <v>698</v>
      </c>
      <c r="F110" s="129" t="s">
        <v>428</v>
      </c>
      <c r="G110" s="259">
        <f>H110</f>
        <v>12634.1</v>
      </c>
      <c r="H110" s="259">
        <v>12634.1</v>
      </c>
      <c r="I110" s="260"/>
      <c r="J110" s="259">
        <f t="shared" si="32"/>
        <v>17000</v>
      </c>
      <c r="K110" s="259">
        <v>17000</v>
      </c>
      <c r="L110" s="260">
        <v>0</v>
      </c>
      <c r="M110" s="108">
        <f t="shared" si="21"/>
        <v>18691.5</v>
      </c>
      <c r="N110" s="109">
        <f t="shared" si="22"/>
        <v>18691.5</v>
      </c>
      <c r="O110" s="109">
        <f t="shared" si="23"/>
        <v>0</v>
      </c>
      <c r="P110" s="109">
        <f t="shared" si="31"/>
        <v>1691.5</v>
      </c>
      <c r="Q110" s="109">
        <f t="shared" si="24"/>
        <v>1691.5</v>
      </c>
      <c r="R110" s="109">
        <f t="shared" si="25"/>
        <v>0</v>
      </c>
      <c r="S110" s="109">
        <f t="shared" si="26"/>
        <v>19812.99</v>
      </c>
      <c r="T110" s="109">
        <f t="shared" si="27"/>
        <v>19812.99</v>
      </c>
      <c r="U110" s="109">
        <f t="shared" si="28"/>
        <v>0</v>
      </c>
      <c r="V110" s="19"/>
      <c r="W110" s="109">
        <f t="shared" si="29"/>
        <v>20803.6395</v>
      </c>
      <c r="X110" s="109">
        <f t="shared" si="30"/>
        <v>0</v>
      </c>
      <c r="Y110" s="69"/>
    </row>
    <row r="111" spans="1:25" s="6" customFormat="1" ht="16.5" customHeight="1">
      <c r="A111" s="10"/>
      <c r="B111" s="11"/>
      <c r="C111" s="11"/>
      <c r="D111" s="46"/>
      <c r="E111" s="56" t="s">
        <v>697</v>
      </c>
      <c r="F111" s="129" t="s">
        <v>479</v>
      </c>
      <c r="G111" s="259">
        <f>H111</f>
        <v>22515.7</v>
      </c>
      <c r="H111" s="259">
        <v>22515.7</v>
      </c>
      <c r="I111" s="260"/>
      <c r="J111" s="259">
        <f t="shared" si="32"/>
        <v>0</v>
      </c>
      <c r="K111" s="259">
        <v>0</v>
      </c>
      <c r="L111" s="260">
        <v>0</v>
      </c>
      <c r="M111" s="108">
        <f t="shared" si="21"/>
        <v>0</v>
      </c>
      <c r="N111" s="109">
        <f t="shared" si="22"/>
        <v>0</v>
      </c>
      <c r="O111" s="109">
        <f t="shared" si="23"/>
        <v>0</v>
      </c>
      <c r="P111" s="109">
        <f t="shared" si="31"/>
        <v>0</v>
      </c>
      <c r="Q111" s="109">
        <f t="shared" si="24"/>
        <v>0</v>
      </c>
      <c r="R111" s="109">
        <f t="shared" si="25"/>
        <v>0</v>
      </c>
      <c r="S111" s="109">
        <f t="shared" si="26"/>
        <v>0</v>
      </c>
      <c r="T111" s="109">
        <f t="shared" si="27"/>
        <v>0</v>
      </c>
      <c r="U111" s="109">
        <f t="shared" si="28"/>
        <v>0</v>
      </c>
      <c r="V111" s="19"/>
      <c r="W111" s="109">
        <f t="shared" si="29"/>
        <v>0</v>
      </c>
      <c r="X111" s="109">
        <f t="shared" si="30"/>
        <v>0</v>
      </c>
      <c r="Y111" s="69"/>
    </row>
    <row r="112" spans="1:25" s="6" customFormat="1" ht="16.5" customHeight="1">
      <c r="A112" s="10"/>
      <c r="B112" s="11"/>
      <c r="C112" s="11"/>
      <c r="D112" s="46"/>
      <c r="E112" s="121" t="s">
        <v>653</v>
      </c>
      <c r="F112" s="129" t="s">
        <v>424</v>
      </c>
      <c r="G112" s="259">
        <f>H112</f>
        <v>333.2</v>
      </c>
      <c r="H112" s="259">
        <v>333.2</v>
      </c>
      <c r="I112" s="260"/>
      <c r="J112" s="259"/>
      <c r="K112" s="259"/>
      <c r="L112" s="260"/>
      <c r="M112" s="108"/>
      <c r="N112" s="109"/>
      <c r="O112" s="109"/>
      <c r="P112" s="109"/>
      <c r="Q112" s="109"/>
      <c r="R112" s="109"/>
      <c r="S112" s="109"/>
      <c r="T112" s="109"/>
      <c r="U112" s="109"/>
      <c r="V112" s="19"/>
      <c r="W112" s="109"/>
      <c r="X112" s="109"/>
      <c r="Y112" s="69"/>
    </row>
    <row r="113" spans="1:25" s="6" customFormat="1" ht="16.5" customHeight="1">
      <c r="A113" s="10"/>
      <c r="B113" s="11"/>
      <c r="C113" s="11"/>
      <c r="D113" s="46"/>
      <c r="E113" s="139" t="s">
        <v>646</v>
      </c>
      <c r="F113" s="129" t="s">
        <v>520</v>
      </c>
      <c r="G113" s="259">
        <f>H113+I113</f>
        <v>651740.2</v>
      </c>
      <c r="H113" s="259"/>
      <c r="I113" s="260">
        <v>651740.2</v>
      </c>
      <c r="J113" s="259"/>
      <c r="K113" s="259"/>
      <c r="L113" s="260"/>
      <c r="M113" s="108"/>
      <c r="N113" s="109"/>
      <c r="O113" s="109"/>
      <c r="P113" s="109"/>
      <c r="Q113" s="109"/>
      <c r="R113" s="109"/>
      <c r="S113" s="109"/>
      <c r="T113" s="109"/>
      <c r="U113" s="109"/>
      <c r="V113" s="19"/>
      <c r="W113" s="109"/>
      <c r="X113" s="109"/>
      <c r="Y113" s="69"/>
    </row>
    <row r="114" spans="1:25" s="6" customFormat="1" ht="16.5" customHeight="1">
      <c r="A114" s="10"/>
      <c r="B114" s="11"/>
      <c r="C114" s="11"/>
      <c r="D114" s="46"/>
      <c r="E114" s="56" t="s">
        <v>523</v>
      </c>
      <c r="F114" s="129" t="s">
        <v>522</v>
      </c>
      <c r="G114" s="259">
        <f>H114+I114</f>
        <v>47189.7</v>
      </c>
      <c r="H114" s="259"/>
      <c r="I114" s="260">
        <v>47189.7</v>
      </c>
      <c r="J114" s="259"/>
      <c r="K114" s="259"/>
      <c r="L114" s="260"/>
      <c r="M114" s="108"/>
      <c r="N114" s="109"/>
      <c r="O114" s="109"/>
      <c r="P114" s="109"/>
      <c r="Q114" s="109"/>
      <c r="R114" s="109"/>
      <c r="S114" s="109"/>
      <c r="T114" s="109"/>
      <c r="U114" s="109"/>
      <c r="V114" s="19"/>
      <c r="W114" s="109"/>
      <c r="X114" s="109"/>
      <c r="Y114" s="69"/>
    </row>
    <row r="115" spans="1:25" s="6" customFormat="1" ht="22.5" customHeight="1">
      <c r="A115" s="10"/>
      <c r="B115" s="11"/>
      <c r="C115" s="11"/>
      <c r="D115" s="46"/>
      <c r="E115" s="56" t="s">
        <v>699</v>
      </c>
      <c r="F115" s="129" t="s">
        <v>537</v>
      </c>
      <c r="G115" s="259">
        <f>H115+I115</f>
        <v>31122.9</v>
      </c>
      <c r="H115" s="259"/>
      <c r="I115" s="259">
        <v>31122.9</v>
      </c>
      <c r="J115" s="259">
        <f>K115+L115</f>
        <v>0</v>
      </c>
      <c r="K115" s="259"/>
      <c r="L115" s="259">
        <v>0</v>
      </c>
      <c r="M115" s="108">
        <f t="shared" si="21"/>
        <v>0</v>
      </c>
      <c r="N115" s="109">
        <f t="shared" si="22"/>
        <v>0</v>
      </c>
      <c r="O115" s="109">
        <f t="shared" si="23"/>
        <v>0</v>
      </c>
      <c r="P115" s="109">
        <f t="shared" si="31"/>
        <v>0</v>
      </c>
      <c r="Q115" s="109">
        <f t="shared" si="24"/>
        <v>0</v>
      </c>
      <c r="R115" s="109">
        <f t="shared" si="25"/>
        <v>0</v>
      </c>
      <c r="S115" s="109">
        <f t="shared" si="26"/>
        <v>0</v>
      </c>
      <c r="T115" s="109">
        <f t="shared" si="27"/>
        <v>0</v>
      </c>
      <c r="U115" s="109">
        <f t="shared" si="28"/>
        <v>0</v>
      </c>
      <c r="V115" s="19">
        <f>X115</f>
        <v>0</v>
      </c>
      <c r="W115" s="109">
        <f t="shared" si="29"/>
        <v>0</v>
      </c>
      <c r="X115" s="109">
        <f t="shared" si="30"/>
        <v>0</v>
      </c>
      <c r="Y115" s="69"/>
    </row>
    <row r="116" spans="1:25" s="111" customFormat="1" ht="21.75" customHeight="1">
      <c r="A116" s="118" t="s">
        <v>243</v>
      </c>
      <c r="B116" s="119" t="s">
        <v>228</v>
      </c>
      <c r="C116" s="119" t="s">
        <v>210</v>
      </c>
      <c r="D116" s="108" t="s">
        <v>194</v>
      </c>
      <c r="E116" s="113" t="s">
        <v>244</v>
      </c>
      <c r="F116" s="120"/>
      <c r="G116" s="220">
        <f>H116+I116</f>
        <v>1996600.9000000001</v>
      </c>
      <c r="H116" s="220">
        <f>H118+H125</f>
        <v>59855.8</v>
      </c>
      <c r="I116" s="220">
        <f>I118+I125</f>
        <v>1936745.1</v>
      </c>
      <c r="J116" s="220">
        <f>K116+L116</f>
        <v>712200</v>
      </c>
      <c r="K116" s="220">
        <f>K118+K125</f>
        <v>100200</v>
      </c>
      <c r="L116" s="220">
        <v>612000</v>
      </c>
      <c r="M116" s="108">
        <f t="shared" si="21"/>
        <v>862317.9</v>
      </c>
      <c r="N116" s="109">
        <f t="shared" si="22"/>
        <v>110169.9</v>
      </c>
      <c r="O116" s="109">
        <f t="shared" si="23"/>
        <v>752148</v>
      </c>
      <c r="P116" s="109">
        <f t="shared" si="31"/>
        <v>150117.90000000002</v>
      </c>
      <c r="Q116" s="109">
        <f t="shared" si="24"/>
        <v>9969.899999999994</v>
      </c>
      <c r="R116" s="109">
        <f t="shared" si="25"/>
        <v>140148</v>
      </c>
      <c r="S116" s="109">
        <f t="shared" si="26"/>
        <v>914056.974</v>
      </c>
      <c r="T116" s="109">
        <f t="shared" si="27"/>
        <v>116780.094</v>
      </c>
      <c r="U116" s="109">
        <f t="shared" si="28"/>
        <v>797276.88</v>
      </c>
      <c r="V116" s="109">
        <f>W116+X116</f>
        <v>959759.8227</v>
      </c>
      <c r="W116" s="109">
        <f t="shared" si="29"/>
        <v>122619.0987</v>
      </c>
      <c r="X116" s="109">
        <f t="shared" si="30"/>
        <v>837140.724</v>
      </c>
      <c r="Y116" s="115"/>
    </row>
    <row r="117" spans="1:25" ht="12.75" customHeight="1">
      <c r="A117" s="20"/>
      <c r="B117" s="22"/>
      <c r="C117" s="22"/>
      <c r="D117" s="53"/>
      <c r="E117" s="54" t="s">
        <v>199</v>
      </c>
      <c r="F117" s="103"/>
      <c r="G117" s="256"/>
      <c r="H117" s="256"/>
      <c r="I117" s="256"/>
      <c r="J117" s="256"/>
      <c r="K117" s="256"/>
      <c r="L117" s="256"/>
      <c r="M117" s="108">
        <f t="shared" si="21"/>
        <v>0</v>
      </c>
      <c r="N117" s="109">
        <f t="shared" si="22"/>
        <v>0</v>
      </c>
      <c r="O117" s="109">
        <f t="shared" si="23"/>
        <v>0</v>
      </c>
      <c r="P117" s="109">
        <f t="shared" si="31"/>
        <v>0</v>
      </c>
      <c r="Q117" s="109">
        <f t="shared" si="24"/>
        <v>0</v>
      </c>
      <c r="R117" s="109">
        <f t="shared" si="25"/>
        <v>0</v>
      </c>
      <c r="S117" s="109">
        <f t="shared" si="26"/>
        <v>0</v>
      </c>
      <c r="T117" s="109">
        <f t="shared" si="27"/>
        <v>0</v>
      </c>
      <c r="U117" s="109">
        <f t="shared" si="28"/>
        <v>0</v>
      </c>
      <c r="V117" s="19"/>
      <c r="W117" s="109">
        <f t="shared" si="29"/>
        <v>0</v>
      </c>
      <c r="X117" s="109">
        <f t="shared" si="30"/>
        <v>0</v>
      </c>
      <c r="Y117" s="70"/>
    </row>
    <row r="118" spans="1:25" s="111" customFormat="1" ht="21" customHeight="1">
      <c r="A118" s="104" t="s">
        <v>245</v>
      </c>
      <c r="B118" s="105" t="s">
        <v>228</v>
      </c>
      <c r="C118" s="105" t="s">
        <v>210</v>
      </c>
      <c r="D118" s="105" t="s">
        <v>197</v>
      </c>
      <c r="E118" s="116" t="s">
        <v>246</v>
      </c>
      <c r="F118" s="117"/>
      <c r="G118" s="219">
        <f>G120</f>
        <v>1996600.9000000001</v>
      </c>
      <c r="H118" s="219">
        <f>H120</f>
        <v>59855.8</v>
      </c>
      <c r="I118" s="219">
        <f>I120</f>
        <v>1936745.1</v>
      </c>
      <c r="J118" s="219">
        <f>J120</f>
        <v>100200</v>
      </c>
      <c r="K118" s="219">
        <f>K120</f>
        <v>100200</v>
      </c>
      <c r="L118" s="219">
        <v>612000</v>
      </c>
      <c r="M118" s="108">
        <f t="shared" si="21"/>
        <v>862317.9</v>
      </c>
      <c r="N118" s="109">
        <f t="shared" si="22"/>
        <v>110169.9</v>
      </c>
      <c r="O118" s="109">
        <f t="shared" si="23"/>
        <v>752148</v>
      </c>
      <c r="P118" s="109">
        <f t="shared" si="31"/>
        <v>762117.9</v>
      </c>
      <c r="Q118" s="109">
        <f t="shared" si="24"/>
        <v>9969.899999999994</v>
      </c>
      <c r="R118" s="109">
        <f t="shared" si="25"/>
        <v>140148</v>
      </c>
      <c r="S118" s="109">
        <f t="shared" si="26"/>
        <v>914056.974</v>
      </c>
      <c r="T118" s="109">
        <f t="shared" si="27"/>
        <v>116780.094</v>
      </c>
      <c r="U118" s="109">
        <f t="shared" si="28"/>
        <v>797276.88</v>
      </c>
      <c r="V118" s="109">
        <f>W118+X118</f>
        <v>959759.8227</v>
      </c>
      <c r="W118" s="109">
        <f t="shared" si="29"/>
        <v>122619.0987</v>
      </c>
      <c r="X118" s="109">
        <f t="shared" si="30"/>
        <v>837140.724</v>
      </c>
      <c r="Y118" s="115"/>
    </row>
    <row r="119" spans="1:25" ht="12.75" customHeight="1">
      <c r="A119" s="20"/>
      <c r="B119" s="22"/>
      <c r="C119" s="22"/>
      <c r="D119" s="53"/>
      <c r="E119" s="54" t="s">
        <v>5</v>
      </c>
      <c r="F119" s="103"/>
      <c r="G119" s="256"/>
      <c r="H119" s="256"/>
      <c r="I119" s="256"/>
      <c r="J119" s="256"/>
      <c r="K119" s="256"/>
      <c r="L119" s="256"/>
      <c r="M119" s="108">
        <f t="shared" si="21"/>
        <v>0</v>
      </c>
      <c r="N119" s="109">
        <f t="shared" si="22"/>
        <v>0</v>
      </c>
      <c r="O119" s="109">
        <f t="shared" si="23"/>
        <v>0</v>
      </c>
      <c r="P119" s="109">
        <f t="shared" si="31"/>
        <v>0</v>
      </c>
      <c r="Q119" s="109">
        <f t="shared" si="24"/>
        <v>0</v>
      </c>
      <c r="R119" s="109">
        <f t="shared" si="25"/>
        <v>0</v>
      </c>
      <c r="S119" s="109">
        <f t="shared" si="26"/>
        <v>0</v>
      </c>
      <c r="T119" s="109">
        <f t="shared" si="27"/>
        <v>0</v>
      </c>
      <c r="U119" s="109">
        <f t="shared" si="28"/>
        <v>0</v>
      </c>
      <c r="V119" s="19"/>
      <c r="W119" s="109">
        <f t="shared" si="29"/>
        <v>0</v>
      </c>
      <c r="X119" s="109">
        <f t="shared" si="30"/>
        <v>0</v>
      </c>
      <c r="Y119" s="70"/>
    </row>
    <row r="120" spans="1:25" s="111" customFormat="1" ht="25.5" customHeight="1">
      <c r="A120" s="118"/>
      <c r="B120" s="119"/>
      <c r="C120" s="119"/>
      <c r="D120" s="108"/>
      <c r="E120" s="113" t="s">
        <v>596</v>
      </c>
      <c r="F120" s="120"/>
      <c r="G120" s="220">
        <f>H120+I120</f>
        <v>1996600.9000000001</v>
      </c>
      <c r="H120" s="220">
        <f>H121</f>
        <v>59855.8</v>
      </c>
      <c r="I120" s="220">
        <f>I122</f>
        <v>1936745.1</v>
      </c>
      <c r="J120" s="220">
        <f>K120+L120</f>
        <v>100200</v>
      </c>
      <c r="K120" s="220">
        <f>K121</f>
        <v>100200</v>
      </c>
      <c r="L120" s="220">
        <v>0</v>
      </c>
      <c r="M120" s="108">
        <f t="shared" si="21"/>
        <v>110169.9</v>
      </c>
      <c r="N120" s="109">
        <f t="shared" si="22"/>
        <v>110169.9</v>
      </c>
      <c r="O120" s="109">
        <f t="shared" si="23"/>
        <v>0</v>
      </c>
      <c r="P120" s="109">
        <f t="shared" si="31"/>
        <v>9969.899999999994</v>
      </c>
      <c r="Q120" s="109">
        <f t="shared" si="24"/>
        <v>9969.899999999994</v>
      </c>
      <c r="R120" s="109">
        <f t="shared" si="25"/>
        <v>0</v>
      </c>
      <c r="S120" s="109">
        <f t="shared" si="26"/>
        <v>116780.094</v>
      </c>
      <c r="T120" s="109">
        <f t="shared" si="27"/>
        <v>116780.094</v>
      </c>
      <c r="U120" s="109">
        <f t="shared" si="28"/>
        <v>0</v>
      </c>
      <c r="V120" s="109">
        <f>W120</f>
        <v>122619.0987</v>
      </c>
      <c r="W120" s="109">
        <f t="shared" si="29"/>
        <v>122619.0987</v>
      </c>
      <c r="X120" s="109">
        <f t="shared" si="30"/>
        <v>0</v>
      </c>
      <c r="Y120" s="115"/>
    </row>
    <row r="121" spans="1:25" s="6" customFormat="1" ht="25.5" customHeight="1">
      <c r="A121" s="10"/>
      <c r="B121" s="11"/>
      <c r="C121" s="11"/>
      <c r="D121" s="46"/>
      <c r="E121" s="56" t="s">
        <v>429</v>
      </c>
      <c r="F121" s="129" t="s">
        <v>428</v>
      </c>
      <c r="G121" s="259">
        <f>H121</f>
        <v>59855.8</v>
      </c>
      <c r="H121" s="259">
        <v>59855.8</v>
      </c>
      <c r="I121" s="260"/>
      <c r="J121" s="259">
        <f>K121</f>
        <v>100200</v>
      </c>
      <c r="K121" s="259">
        <v>100200</v>
      </c>
      <c r="L121" s="260">
        <v>0</v>
      </c>
      <c r="M121" s="108">
        <f t="shared" si="21"/>
        <v>100000</v>
      </c>
      <c r="N121" s="109">
        <v>100000</v>
      </c>
      <c r="O121" s="109">
        <f t="shared" si="23"/>
        <v>0</v>
      </c>
      <c r="P121" s="109">
        <f t="shared" si="31"/>
        <v>-200</v>
      </c>
      <c r="Q121" s="109">
        <f t="shared" si="24"/>
        <v>-200</v>
      </c>
      <c r="R121" s="109">
        <f t="shared" si="25"/>
        <v>0</v>
      </c>
      <c r="S121" s="109">
        <f t="shared" si="26"/>
        <v>106000</v>
      </c>
      <c r="T121" s="109">
        <f t="shared" si="27"/>
        <v>106000</v>
      </c>
      <c r="U121" s="109">
        <f t="shared" si="28"/>
        <v>0</v>
      </c>
      <c r="V121" s="19">
        <f>W121</f>
        <v>111300</v>
      </c>
      <c r="W121" s="109">
        <f t="shared" si="29"/>
        <v>111300</v>
      </c>
      <c r="X121" s="109">
        <f t="shared" si="30"/>
        <v>0</v>
      </c>
      <c r="Y121" s="69"/>
    </row>
    <row r="122" spans="1:25" s="111" customFormat="1" ht="25.5" customHeight="1">
      <c r="A122" s="118"/>
      <c r="B122" s="119"/>
      <c r="C122" s="119"/>
      <c r="D122" s="108"/>
      <c r="E122" s="113" t="s">
        <v>597</v>
      </c>
      <c r="F122" s="120"/>
      <c r="G122" s="220">
        <f>I122</f>
        <v>1936745.1</v>
      </c>
      <c r="H122" s="220"/>
      <c r="I122" s="220">
        <f>I123+I124</f>
        <v>1936745.1</v>
      </c>
      <c r="J122" s="220">
        <f>L122</f>
        <v>0</v>
      </c>
      <c r="K122" s="220"/>
      <c r="L122" s="220">
        <v>0</v>
      </c>
      <c r="M122" s="108">
        <f t="shared" si="21"/>
        <v>0</v>
      </c>
      <c r="N122" s="109">
        <f t="shared" si="22"/>
        <v>0</v>
      </c>
      <c r="O122" s="109">
        <f t="shared" si="23"/>
        <v>0</v>
      </c>
      <c r="P122" s="109">
        <f t="shared" si="31"/>
        <v>0</v>
      </c>
      <c r="Q122" s="109">
        <f t="shared" si="24"/>
        <v>0</v>
      </c>
      <c r="R122" s="109">
        <f t="shared" si="25"/>
        <v>0</v>
      </c>
      <c r="S122" s="109">
        <f t="shared" si="26"/>
        <v>0</v>
      </c>
      <c r="T122" s="109">
        <f t="shared" si="27"/>
        <v>0</v>
      </c>
      <c r="U122" s="109">
        <f t="shared" si="28"/>
        <v>0</v>
      </c>
      <c r="V122" s="109">
        <f>X122</f>
        <v>0</v>
      </c>
      <c r="W122" s="109">
        <f t="shared" si="29"/>
        <v>0</v>
      </c>
      <c r="X122" s="109">
        <f t="shared" si="30"/>
        <v>0</v>
      </c>
      <c r="Y122" s="115"/>
    </row>
    <row r="123" spans="1:25" s="6" customFormat="1" ht="20.25" customHeight="1">
      <c r="A123" s="10"/>
      <c r="B123" s="11"/>
      <c r="C123" s="11"/>
      <c r="D123" s="46"/>
      <c r="E123" s="139" t="s">
        <v>646</v>
      </c>
      <c r="F123" s="129" t="s">
        <v>520</v>
      </c>
      <c r="G123" s="259">
        <f>I123</f>
        <v>1895619.3</v>
      </c>
      <c r="H123" s="259"/>
      <c r="I123" s="259">
        <v>1895619.3</v>
      </c>
      <c r="J123" s="259">
        <f>L123</f>
        <v>597000</v>
      </c>
      <c r="K123" s="259"/>
      <c r="L123" s="259">
        <v>597000</v>
      </c>
      <c r="M123" s="108">
        <f t="shared" si="21"/>
        <v>733713</v>
      </c>
      <c r="N123" s="109">
        <f t="shared" si="22"/>
        <v>0</v>
      </c>
      <c r="O123" s="109">
        <f t="shared" si="23"/>
        <v>733713</v>
      </c>
      <c r="P123" s="109">
        <f t="shared" si="31"/>
        <v>136713</v>
      </c>
      <c r="Q123" s="109">
        <f t="shared" si="24"/>
        <v>0</v>
      </c>
      <c r="R123" s="109">
        <f t="shared" si="25"/>
        <v>136713</v>
      </c>
      <c r="S123" s="109">
        <f t="shared" si="26"/>
        <v>777735.78</v>
      </c>
      <c r="T123" s="109">
        <f t="shared" si="27"/>
        <v>0</v>
      </c>
      <c r="U123" s="109">
        <f t="shared" si="28"/>
        <v>777735.78</v>
      </c>
      <c r="V123" s="19">
        <f>X123</f>
        <v>816622.569</v>
      </c>
      <c r="W123" s="109">
        <f t="shared" si="29"/>
        <v>0</v>
      </c>
      <c r="X123" s="109">
        <f t="shared" si="30"/>
        <v>816622.569</v>
      </c>
      <c r="Y123" s="69"/>
    </row>
    <row r="124" spans="1:25" s="6" customFormat="1" ht="16.5" customHeight="1">
      <c r="A124" s="10"/>
      <c r="B124" s="11"/>
      <c r="C124" s="11"/>
      <c r="D124" s="46"/>
      <c r="E124" s="56" t="s">
        <v>538</v>
      </c>
      <c r="F124" s="129" t="s">
        <v>537</v>
      </c>
      <c r="G124" s="260">
        <v>0</v>
      </c>
      <c r="H124" s="260"/>
      <c r="I124" s="260">
        <v>41125.8</v>
      </c>
      <c r="J124" s="260">
        <v>0</v>
      </c>
      <c r="K124" s="260"/>
      <c r="L124" s="260">
        <v>15000</v>
      </c>
      <c r="M124" s="108">
        <f t="shared" si="21"/>
        <v>18435</v>
      </c>
      <c r="N124" s="109">
        <f t="shared" si="22"/>
        <v>0</v>
      </c>
      <c r="O124" s="109">
        <f t="shared" si="23"/>
        <v>18435</v>
      </c>
      <c r="P124" s="109">
        <f t="shared" si="31"/>
        <v>18435</v>
      </c>
      <c r="Q124" s="109">
        <f t="shared" si="24"/>
        <v>0</v>
      </c>
      <c r="R124" s="109">
        <f t="shared" si="25"/>
        <v>3435</v>
      </c>
      <c r="S124" s="109">
        <f t="shared" si="26"/>
        <v>19541.1</v>
      </c>
      <c r="T124" s="109">
        <f t="shared" si="27"/>
        <v>0</v>
      </c>
      <c r="U124" s="109">
        <f t="shared" si="28"/>
        <v>19541.1</v>
      </c>
      <c r="V124" s="19"/>
      <c r="W124" s="109">
        <f t="shared" si="29"/>
        <v>0</v>
      </c>
      <c r="X124" s="109">
        <f t="shared" si="30"/>
        <v>20518.155</v>
      </c>
      <c r="Y124" s="69"/>
    </row>
    <row r="125" spans="1:25" s="111" customFormat="1" ht="20.25" customHeight="1">
      <c r="A125" s="104" t="s">
        <v>247</v>
      </c>
      <c r="B125" s="105" t="s">
        <v>228</v>
      </c>
      <c r="C125" s="105" t="s">
        <v>210</v>
      </c>
      <c r="D125" s="105" t="s">
        <v>210</v>
      </c>
      <c r="E125" s="116" t="s">
        <v>248</v>
      </c>
      <c r="F125" s="117"/>
      <c r="G125" s="219">
        <f>G127</f>
        <v>0</v>
      </c>
      <c r="H125" s="219">
        <f>H127</f>
        <v>0</v>
      </c>
      <c r="I125" s="219">
        <f>I127</f>
        <v>0</v>
      </c>
      <c r="J125" s="219">
        <f>J127</f>
        <v>46200</v>
      </c>
      <c r="K125" s="219">
        <f>K127</f>
        <v>0</v>
      </c>
      <c r="L125" s="219">
        <v>46200</v>
      </c>
      <c r="M125" s="108">
        <f t="shared" si="21"/>
        <v>56779.8</v>
      </c>
      <c r="N125" s="109">
        <f t="shared" si="22"/>
        <v>0</v>
      </c>
      <c r="O125" s="109">
        <f t="shared" si="23"/>
        <v>56779.8</v>
      </c>
      <c r="P125" s="109">
        <f t="shared" si="31"/>
        <v>10579.800000000003</v>
      </c>
      <c r="Q125" s="109">
        <f t="shared" si="24"/>
        <v>0</v>
      </c>
      <c r="R125" s="109">
        <f t="shared" si="25"/>
        <v>10579.800000000003</v>
      </c>
      <c r="S125" s="109">
        <f t="shared" si="26"/>
        <v>60186.588</v>
      </c>
      <c r="T125" s="109">
        <f t="shared" si="27"/>
        <v>0</v>
      </c>
      <c r="U125" s="109">
        <f t="shared" si="28"/>
        <v>60186.588</v>
      </c>
      <c r="V125" s="109">
        <f>W125</f>
        <v>0</v>
      </c>
      <c r="W125" s="109">
        <f t="shared" si="29"/>
        <v>0</v>
      </c>
      <c r="X125" s="109">
        <f t="shared" si="30"/>
        <v>63195.917400000006</v>
      </c>
      <c r="Y125" s="115"/>
    </row>
    <row r="126" spans="1:25" ht="12.75" customHeight="1">
      <c r="A126" s="20"/>
      <c r="B126" s="22"/>
      <c r="C126" s="22"/>
      <c r="D126" s="53"/>
      <c r="E126" s="54" t="s">
        <v>5</v>
      </c>
      <c r="F126" s="103"/>
      <c r="G126" s="256"/>
      <c r="H126" s="256"/>
      <c r="I126" s="256"/>
      <c r="J126" s="256"/>
      <c r="K126" s="256"/>
      <c r="L126" s="256"/>
      <c r="M126" s="108">
        <f t="shared" si="21"/>
        <v>0</v>
      </c>
      <c r="N126" s="109">
        <f t="shared" si="22"/>
        <v>0</v>
      </c>
      <c r="O126" s="109">
        <f t="shared" si="23"/>
        <v>0</v>
      </c>
      <c r="P126" s="109">
        <f t="shared" si="31"/>
        <v>0</v>
      </c>
      <c r="Q126" s="109">
        <f t="shared" si="24"/>
        <v>0</v>
      </c>
      <c r="R126" s="109">
        <f t="shared" si="25"/>
        <v>0</v>
      </c>
      <c r="S126" s="109">
        <f t="shared" si="26"/>
        <v>0</v>
      </c>
      <c r="T126" s="109">
        <f t="shared" si="27"/>
        <v>0</v>
      </c>
      <c r="U126" s="109">
        <f t="shared" si="28"/>
        <v>0</v>
      </c>
      <c r="V126" s="19"/>
      <c r="W126" s="109">
        <f t="shared" si="29"/>
        <v>0</v>
      </c>
      <c r="X126" s="109">
        <f t="shared" si="30"/>
        <v>0</v>
      </c>
      <c r="Y126" s="70"/>
    </row>
    <row r="127" spans="1:25" s="111" customFormat="1" ht="25.5" customHeight="1">
      <c r="A127" s="118"/>
      <c r="B127" s="119"/>
      <c r="C127" s="119"/>
      <c r="D127" s="108"/>
      <c r="E127" s="113" t="s">
        <v>715</v>
      </c>
      <c r="F127" s="120"/>
      <c r="G127" s="220">
        <f>H127+I127</f>
        <v>0</v>
      </c>
      <c r="H127" s="220">
        <f>H128+H129</f>
        <v>0</v>
      </c>
      <c r="I127" s="220">
        <f>I130</f>
        <v>0</v>
      </c>
      <c r="J127" s="220">
        <f>K127+L127</f>
        <v>46200</v>
      </c>
      <c r="K127" s="220">
        <f>K128+K129</f>
        <v>0</v>
      </c>
      <c r="L127" s="220">
        <v>46200</v>
      </c>
      <c r="M127" s="108">
        <f t="shared" si="21"/>
        <v>56779.8</v>
      </c>
      <c r="N127" s="109">
        <f t="shared" si="22"/>
        <v>0</v>
      </c>
      <c r="O127" s="109">
        <f t="shared" si="23"/>
        <v>56779.8</v>
      </c>
      <c r="P127" s="109">
        <f t="shared" si="31"/>
        <v>10579.800000000003</v>
      </c>
      <c r="Q127" s="109">
        <f t="shared" si="24"/>
        <v>0</v>
      </c>
      <c r="R127" s="109">
        <f t="shared" si="25"/>
        <v>10579.800000000003</v>
      </c>
      <c r="S127" s="109">
        <f t="shared" si="26"/>
        <v>60186.588</v>
      </c>
      <c r="T127" s="109">
        <f t="shared" si="27"/>
        <v>0</v>
      </c>
      <c r="U127" s="109">
        <f t="shared" si="28"/>
        <v>60186.588</v>
      </c>
      <c r="V127" s="109">
        <f>W127</f>
        <v>0</v>
      </c>
      <c r="W127" s="109">
        <f t="shared" si="29"/>
        <v>0</v>
      </c>
      <c r="X127" s="109">
        <f t="shared" si="30"/>
        <v>63195.917400000006</v>
      </c>
      <c r="Y127" s="115"/>
    </row>
    <row r="128" spans="1:25" s="6" customFormat="1" ht="25.5" customHeight="1">
      <c r="A128" s="10"/>
      <c r="B128" s="11"/>
      <c r="C128" s="11"/>
      <c r="D128" s="46"/>
      <c r="E128" s="121" t="s">
        <v>653</v>
      </c>
      <c r="F128" s="129" t="s">
        <v>424</v>
      </c>
      <c r="G128" s="257"/>
      <c r="H128" s="257"/>
      <c r="I128" s="222"/>
      <c r="J128" s="257"/>
      <c r="K128" s="257"/>
      <c r="L128" s="222">
        <v>0</v>
      </c>
      <c r="M128" s="108">
        <f t="shared" si="21"/>
        <v>0</v>
      </c>
      <c r="N128" s="109">
        <f t="shared" si="22"/>
        <v>0</v>
      </c>
      <c r="O128" s="109">
        <f t="shared" si="23"/>
        <v>0</v>
      </c>
      <c r="P128" s="109">
        <f t="shared" si="31"/>
        <v>0</v>
      </c>
      <c r="Q128" s="109">
        <f t="shared" si="24"/>
        <v>0</v>
      </c>
      <c r="R128" s="109">
        <f t="shared" si="25"/>
        <v>0</v>
      </c>
      <c r="S128" s="109">
        <f t="shared" si="26"/>
        <v>0</v>
      </c>
      <c r="T128" s="109">
        <f t="shared" si="27"/>
        <v>0</v>
      </c>
      <c r="U128" s="109">
        <f t="shared" si="28"/>
        <v>0</v>
      </c>
      <c r="V128" s="19">
        <f>W128</f>
        <v>0</v>
      </c>
      <c r="W128" s="109">
        <f t="shared" si="29"/>
        <v>0</v>
      </c>
      <c r="X128" s="109">
        <f t="shared" si="30"/>
        <v>0</v>
      </c>
      <c r="Y128" s="69"/>
    </row>
    <row r="129" spans="1:25" s="6" customFormat="1" ht="29.25" customHeight="1">
      <c r="A129" s="10"/>
      <c r="B129" s="11"/>
      <c r="C129" s="11"/>
      <c r="D129" s="46"/>
      <c r="E129" s="139" t="s">
        <v>646</v>
      </c>
      <c r="F129" s="129" t="s">
        <v>520</v>
      </c>
      <c r="G129" s="259"/>
      <c r="H129" s="259"/>
      <c r="I129" s="259"/>
      <c r="J129" s="259"/>
      <c r="K129" s="259"/>
      <c r="L129" s="259">
        <v>46000</v>
      </c>
      <c r="M129" s="108">
        <f t="shared" si="21"/>
        <v>56534</v>
      </c>
      <c r="N129" s="109">
        <f t="shared" si="22"/>
        <v>0</v>
      </c>
      <c r="O129" s="109">
        <f t="shared" si="23"/>
        <v>56534</v>
      </c>
      <c r="P129" s="109">
        <f t="shared" si="31"/>
        <v>56534</v>
      </c>
      <c r="Q129" s="109">
        <f t="shared" si="24"/>
        <v>0</v>
      </c>
      <c r="R129" s="109">
        <f t="shared" si="25"/>
        <v>10534</v>
      </c>
      <c r="S129" s="109">
        <f t="shared" si="26"/>
        <v>59926.04</v>
      </c>
      <c r="T129" s="109">
        <f t="shared" si="27"/>
        <v>0</v>
      </c>
      <c r="U129" s="109">
        <f t="shared" si="28"/>
        <v>59926.04</v>
      </c>
      <c r="V129" s="19">
        <f>W129</f>
        <v>0</v>
      </c>
      <c r="W129" s="109">
        <f t="shared" si="29"/>
        <v>0</v>
      </c>
      <c r="X129" s="109">
        <f t="shared" si="30"/>
        <v>62922.342000000004</v>
      </c>
      <c r="Y129" s="69"/>
    </row>
    <row r="130" spans="1:25" s="6" customFormat="1" ht="17.25" customHeight="1">
      <c r="A130" s="10"/>
      <c r="B130" s="11"/>
      <c r="C130" s="11"/>
      <c r="D130" s="46"/>
      <c r="E130" s="121" t="s">
        <v>654</v>
      </c>
      <c r="F130" s="129" t="s">
        <v>537</v>
      </c>
      <c r="G130" s="259">
        <f>I130</f>
        <v>0</v>
      </c>
      <c r="H130" s="259"/>
      <c r="I130" s="259"/>
      <c r="J130" s="259">
        <f>L130</f>
        <v>200</v>
      </c>
      <c r="K130" s="259"/>
      <c r="L130" s="259">
        <v>200</v>
      </c>
      <c r="M130" s="108">
        <f t="shared" si="21"/>
        <v>245.8</v>
      </c>
      <c r="N130" s="109">
        <f t="shared" si="22"/>
        <v>0</v>
      </c>
      <c r="O130" s="109">
        <f t="shared" si="23"/>
        <v>245.8</v>
      </c>
      <c r="P130" s="109">
        <f t="shared" si="31"/>
        <v>45.80000000000001</v>
      </c>
      <c r="Q130" s="109">
        <f t="shared" si="24"/>
        <v>0</v>
      </c>
      <c r="R130" s="109">
        <f t="shared" si="25"/>
        <v>45.80000000000001</v>
      </c>
      <c r="S130" s="109">
        <f t="shared" si="26"/>
        <v>260.548</v>
      </c>
      <c r="T130" s="109">
        <f t="shared" si="27"/>
        <v>0</v>
      </c>
      <c r="U130" s="109">
        <f t="shared" si="28"/>
        <v>260.548</v>
      </c>
      <c r="V130" s="19"/>
      <c r="W130" s="109">
        <f t="shared" si="29"/>
        <v>0</v>
      </c>
      <c r="X130" s="109">
        <f t="shared" si="30"/>
        <v>273.5754</v>
      </c>
      <c r="Y130" s="69"/>
    </row>
    <row r="131" spans="1:25" s="111" customFormat="1" ht="17.25" customHeight="1">
      <c r="A131" s="118" t="s">
        <v>249</v>
      </c>
      <c r="B131" s="119" t="s">
        <v>228</v>
      </c>
      <c r="C131" s="119" t="s">
        <v>250</v>
      </c>
      <c r="D131" s="108" t="s">
        <v>194</v>
      </c>
      <c r="E131" s="113" t="s">
        <v>251</v>
      </c>
      <c r="F131" s="117"/>
      <c r="G131" s="225"/>
      <c r="H131" s="225"/>
      <c r="I131" s="225"/>
      <c r="J131" s="225"/>
      <c r="K131" s="225"/>
      <c r="L131" s="259">
        <v>0</v>
      </c>
      <c r="M131" s="108">
        <f t="shared" si="21"/>
        <v>0</v>
      </c>
      <c r="N131" s="109">
        <f t="shared" si="22"/>
        <v>0</v>
      </c>
      <c r="O131" s="109">
        <f t="shared" si="23"/>
        <v>0</v>
      </c>
      <c r="P131" s="109">
        <f t="shared" si="31"/>
        <v>0</v>
      </c>
      <c r="Q131" s="109">
        <f t="shared" si="24"/>
        <v>0</v>
      </c>
      <c r="R131" s="109">
        <f t="shared" si="25"/>
        <v>0</v>
      </c>
      <c r="S131" s="109">
        <f t="shared" si="26"/>
        <v>0</v>
      </c>
      <c r="T131" s="109">
        <f t="shared" si="27"/>
        <v>0</v>
      </c>
      <c r="U131" s="109">
        <f t="shared" si="28"/>
        <v>0</v>
      </c>
      <c r="V131" s="109">
        <f>W131</f>
        <v>0</v>
      </c>
      <c r="W131" s="109">
        <f t="shared" si="29"/>
        <v>0</v>
      </c>
      <c r="X131" s="109">
        <f t="shared" si="30"/>
        <v>0</v>
      </c>
      <c r="Y131" s="115"/>
    </row>
    <row r="132" spans="1:25" s="6" customFormat="1" ht="17.25" customHeight="1">
      <c r="A132" s="20"/>
      <c r="B132" s="22"/>
      <c r="C132" s="22"/>
      <c r="D132" s="53"/>
      <c r="E132" s="54" t="s">
        <v>199</v>
      </c>
      <c r="F132" s="129"/>
      <c r="G132" s="259"/>
      <c r="H132" s="259"/>
      <c r="I132" s="259"/>
      <c r="J132" s="259"/>
      <c r="K132" s="259"/>
      <c r="L132" s="259">
        <v>0</v>
      </c>
      <c r="M132" s="108">
        <f t="shared" si="21"/>
        <v>0</v>
      </c>
      <c r="N132" s="109">
        <f t="shared" si="22"/>
        <v>0</v>
      </c>
      <c r="O132" s="109">
        <f t="shared" si="23"/>
        <v>0</v>
      </c>
      <c r="P132" s="109">
        <f t="shared" si="31"/>
        <v>0</v>
      </c>
      <c r="Q132" s="109">
        <f t="shared" si="24"/>
        <v>0</v>
      </c>
      <c r="R132" s="109">
        <f t="shared" si="25"/>
        <v>0</v>
      </c>
      <c r="S132" s="109">
        <f t="shared" si="26"/>
        <v>0</v>
      </c>
      <c r="T132" s="109">
        <f t="shared" si="27"/>
        <v>0</v>
      </c>
      <c r="U132" s="109">
        <f t="shared" si="28"/>
        <v>0</v>
      </c>
      <c r="V132" s="19"/>
      <c r="W132" s="109">
        <f t="shared" si="29"/>
        <v>0</v>
      </c>
      <c r="X132" s="109">
        <f t="shared" si="30"/>
        <v>0</v>
      </c>
      <c r="Y132" s="69"/>
    </row>
    <row r="133" spans="1:25" s="111" customFormat="1" ht="17.25" customHeight="1">
      <c r="A133" s="145" t="s">
        <v>252</v>
      </c>
      <c r="B133" s="146" t="s">
        <v>228</v>
      </c>
      <c r="C133" s="146" t="s">
        <v>250</v>
      </c>
      <c r="D133" s="146" t="s">
        <v>203</v>
      </c>
      <c r="E133" s="124" t="s">
        <v>253</v>
      </c>
      <c r="F133" s="117"/>
      <c r="G133" s="225"/>
      <c r="H133" s="225"/>
      <c r="I133" s="225"/>
      <c r="J133" s="225"/>
      <c r="K133" s="225"/>
      <c r="L133" s="259">
        <v>0</v>
      </c>
      <c r="M133" s="108">
        <f t="shared" si="21"/>
        <v>0</v>
      </c>
      <c r="N133" s="109">
        <f t="shared" si="22"/>
        <v>0</v>
      </c>
      <c r="O133" s="109">
        <f t="shared" si="23"/>
        <v>0</v>
      </c>
      <c r="P133" s="109">
        <f t="shared" si="31"/>
        <v>0</v>
      </c>
      <c r="Q133" s="109">
        <f t="shared" si="24"/>
        <v>0</v>
      </c>
      <c r="R133" s="109">
        <f t="shared" si="25"/>
        <v>0</v>
      </c>
      <c r="S133" s="109">
        <f t="shared" si="26"/>
        <v>0</v>
      </c>
      <c r="T133" s="109">
        <f t="shared" si="27"/>
        <v>0</v>
      </c>
      <c r="U133" s="109">
        <f t="shared" si="28"/>
        <v>0</v>
      </c>
      <c r="V133" s="109">
        <f>W133</f>
        <v>0</v>
      </c>
      <c r="W133" s="109">
        <f t="shared" si="29"/>
        <v>0</v>
      </c>
      <c r="X133" s="109">
        <f t="shared" si="30"/>
        <v>0</v>
      </c>
      <c r="Y133" s="115"/>
    </row>
    <row r="134" spans="1:25" s="6" customFormat="1" ht="17.25" customHeight="1">
      <c r="A134" s="20"/>
      <c r="B134" s="22"/>
      <c r="C134" s="22"/>
      <c r="D134" s="53"/>
      <c r="E134" s="54" t="s">
        <v>5</v>
      </c>
      <c r="F134" s="129"/>
      <c r="G134" s="259"/>
      <c r="H134" s="259"/>
      <c r="I134" s="259"/>
      <c r="J134" s="259"/>
      <c r="K134" s="259"/>
      <c r="L134" s="259">
        <v>0</v>
      </c>
      <c r="M134" s="108">
        <f t="shared" si="21"/>
        <v>0</v>
      </c>
      <c r="N134" s="109">
        <f t="shared" si="22"/>
        <v>0</v>
      </c>
      <c r="O134" s="109">
        <f t="shared" si="23"/>
        <v>0</v>
      </c>
      <c r="P134" s="109">
        <f t="shared" si="31"/>
        <v>0</v>
      </c>
      <c r="Q134" s="109">
        <f t="shared" si="24"/>
        <v>0</v>
      </c>
      <c r="R134" s="109">
        <f t="shared" si="25"/>
        <v>0</v>
      </c>
      <c r="S134" s="109">
        <f t="shared" si="26"/>
        <v>0</v>
      </c>
      <c r="T134" s="109">
        <f t="shared" si="27"/>
        <v>0</v>
      </c>
      <c r="U134" s="109">
        <f t="shared" si="28"/>
        <v>0</v>
      </c>
      <c r="V134" s="19"/>
      <c r="W134" s="109">
        <f t="shared" si="29"/>
        <v>0</v>
      </c>
      <c r="X134" s="109">
        <f t="shared" si="30"/>
        <v>0</v>
      </c>
      <c r="Y134" s="69"/>
    </row>
    <row r="135" spans="1:25" s="6" customFormat="1" ht="17.25" customHeight="1">
      <c r="A135" s="10"/>
      <c r="B135" s="11"/>
      <c r="C135" s="11"/>
      <c r="D135" s="46"/>
      <c r="E135" s="55" t="s">
        <v>598</v>
      </c>
      <c r="F135" s="129"/>
      <c r="G135" s="259"/>
      <c r="H135" s="259"/>
      <c r="I135" s="259"/>
      <c r="J135" s="259"/>
      <c r="K135" s="259"/>
      <c r="L135" s="259">
        <v>0</v>
      </c>
      <c r="M135" s="108">
        <f t="shared" si="21"/>
        <v>0</v>
      </c>
      <c r="N135" s="109">
        <f t="shared" si="22"/>
        <v>0</v>
      </c>
      <c r="O135" s="109">
        <f t="shared" si="23"/>
        <v>0</v>
      </c>
      <c r="P135" s="109">
        <f t="shared" si="31"/>
        <v>0</v>
      </c>
      <c r="Q135" s="109">
        <f t="shared" si="24"/>
        <v>0</v>
      </c>
      <c r="R135" s="109">
        <f t="shared" si="25"/>
        <v>0</v>
      </c>
      <c r="S135" s="109">
        <f t="shared" si="26"/>
        <v>0</v>
      </c>
      <c r="T135" s="109">
        <f t="shared" si="27"/>
        <v>0</v>
      </c>
      <c r="U135" s="109">
        <f t="shared" si="28"/>
        <v>0</v>
      </c>
      <c r="V135" s="19">
        <f>W135</f>
        <v>0</v>
      </c>
      <c r="W135" s="109">
        <f t="shared" si="29"/>
        <v>0</v>
      </c>
      <c r="X135" s="109">
        <f t="shared" si="30"/>
        <v>0</v>
      </c>
      <c r="Y135" s="69"/>
    </row>
    <row r="136" spans="1:25" s="6" customFormat="1" ht="17.25" customHeight="1">
      <c r="A136" s="10"/>
      <c r="B136" s="11"/>
      <c r="C136" s="11"/>
      <c r="D136" s="46"/>
      <c r="E136" s="147" t="s">
        <v>655</v>
      </c>
      <c r="F136" s="148" t="s">
        <v>479</v>
      </c>
      <c r="G136" s="259"/>
      <c r="H136" s="259"/>
      <c r="I136" s="259"/>
      <c r="J136" s="259"/>
      <c r="K136" s="259"/>
      <c r="L136" s="259">
        <v>0</v>
      </c>
      <c r="M136" s="108">
        <f t="shared" si="21"/>
        <v>0</v>
      </c>
      <c r="N136" s="109">
        <f t="shared" si="22"/>
        <v>0</v>
      </c>
      <c r="O136" s="109">
        <f t="shared" si="23"/>
        <v>0</v>
      </c>
      <c r="P136" s="109">
        <f t="shared" si="31"/>
        <v>0</v>
      </c>
      <c r="Q136" s="109">
        <f t="shared" si="24"/>
        <v>0</v>
      </c>
      <c r="R136" s="109">
        <f t="shared" si="25"/>
        <v>0</v>
      </c>
      <c r="S136" s="109">
        <f t="shared" si="26"/>
        <v>0</v>
      </c>
      <c r="T136" s="109">
        <f t="shared" si="27"/>
        <v>0</v>
      </c>
      <c r="U136" s="109">
        <f t="shared" si="28"/>
        <v>0</v>
      </c>
      <c r="V136" s="19">
        <f>W136</f>
        <v>0</v>
      </c>
      <c r="W136" s="109">
        <f t="shared" si="29"/>
        <v>0</v>
      </c>
      <c r="X136" s="109">
        <f t="shared" si="30"/>
        <v>0</v>
      </c>
      <c r="Y136" s="69"/>
    </row>
    <row r="137" spans="1:25" s="111" customFormat="1" ht="25.5" customHeight="1">
      <c r="A137" s="118" t="s">
        <v>254</v>
      </c>
      <c r="B137" s="119" t="s">
        <v>228</v>
      </c>
      <c r="C137" s="119" t="s">
        <v>255</v>
      </c>
      <c r="D137" s="108" t="s">
        <v>194</v>
      </c>
      <c r="E137" s="113" t="s">
        <v>256</v>
      </c>
      <c r="F137" s="120"/>
      <c r="G137" s="220">
        <f>I137</f>
        <v>0</v>
      </c>
      <c r="H137" s="220"/>
      <c r="I137" s="220">
        <f>I139</f>
        <v>0</v>
      </c>
      <c r="J137" s="220">
        <f>L137</f>
        <v>0</v>
      </c>
      <c r="K137" s="220"/>
      <c r="L137" s="259">
        <v>0</v>
      </c>
      <c r="M137" s="108">
        <f t="shared" si="21"/>
        <v>0</v>
      </c>
      <c r="N137" s="109">
        <f t="shared" si="22"/>
        <v>0</v>
      </c>
      <c r="O137" s="109">
        <f t="shared" si="23"/>
        <v>0</v>
      </c>
      <c r="P137" s="109">
        <f t="shared" si="31"/>
        <v>0</v>
      </c>
      <c r="Q137" s="109">
        <f t="shared" si="24"/>
        <v>0</v>
      </c>
      <c r="R137" s="109">
        <f t="shared" si="25"/>
        <v>0</v>
      </c>
      <c r="S137" s="109">
        <f t="shared" si="26"/>
        <v>0</v>
      </c>
      <c r="T137" s="109">
        <f t="shared" si="27"/>
        <v>0</v>
      </c>
      <c r="U137" s="109">
        <f t="shared" si="28"/>
        <v>0</v>
      </c>
      <c r="V137" s="109">
        <f>X137</f>
        <v>0</v>
      </c>
      <c r="W137" s="109">
        <f t="shared" si="29"/>
        <v>0</v>
      </c>
      <c r="X137" s="109">
        <f t="shared" si="30"/>
        <v>0</v>
      </c>
      <c r="Y137" s="115"/>
    </row>
    <row r="138" spans="1:25" ht="12.75" customHeight="1">
      <c r="A138" s="20"/>
      <c r="B138" s="22"/>
      <c r="C138" s="22"/>
      <c r="D138" s="53"/>
      <c r="E138" s="54" t="s">
        <v>199</v>
      </c>
      <c r="F138" s="103"/>
      <c r="G138" s="256"/>
      <c r="H138" s="256"/>
      <c r="I138" s="256"/>
      <c r="J138" s="256"/>
      <c r="K138" s="256"/>
      <c r="L138" s="259">
        <v>0</v>
      </c>
      <c r="M138" s="108">
        <f t="shared" si="21"/>
        <v>0</v>
      </c>
      <c r="N138" s="109">
        <f t="shared" si="22"/>
        <v>0</v>
      </c>
      <c r="O138" s="109">
        <f t="shared" si="23"/>
        <v>0</v>
      </c>
      <c r="P138" s="109">
        <f t="shared" si="31"/>
        <v>0</v>
      </c>
      <c r="Q138" s="109">
        <f t="shared" si="24"/>
        <v>0</v>
      </c>
      <c r="R138" s="109">
        <f t="shared" si="25"/>
        <v>0</v>
      </c>
      <c r="S138" s="109">
        <f t="shared" si="26"/>
        <v>0</v>
      </c>
      <c r="T138" s="109">
        <f t="shared" si="27"/>
        <v>0</v>
      </c>
      <c r="U138" s="109">
        <f t="shared" si="28"/>
        <v>0</v>
      </c>
      <c r="V138" s="19"/>
      <c r="W138" s="109">
        <f t="shared" si="29"/>
        <v>0</v>
      </c>
      <c r="X138" s="109">
        <f t="shared" si="30"/>
        <v>0</v>
      </c>
      <c r="Y138" s="70"/>
    </row>
    <row r="139" spans="1:25" s="128" customFormat="1" ht="22.5" customHeight="1">
      <c r="A139" s="122" t="s">
        <v>257</v>
      </c>
      <c r="B139" s="123" t="s">
        <v>228</v>
      </c>
      <c r="C139" s="123" t="s">
        <v>255</v>
      </c>
      <c r="D139" s="123" t="s">
        <v>197</v>
      </c>
      <c r="E139" s="124" t="s">
        <v>256</v>
      </c>
      <c r="F139" s="125"/>
      <c r="G139" s="221">
        <f>I139</f>
        <v>0</v>
      </c>
      <c r="H139" s="221"/>
      <c r="I139" s="221">
        <f>I141</f>
        <v>0</v>
      </c>
      <c r="J139" s="221">
        <f>L139</f>
        <v>0</v>
      </c>
      <c r="K139" s="221"/>
      <c r="L139" s="259">
        <v>0</v>
      </c>
      <c r="M139" s="108">
        <f t="shared" si="21"/>
        <v>0</v>
      </c>
      <c r="N139" s="109">
        <f t="shared" si="22"/>
        <v>0</v>
      </c>
      <c r="O139" s="109">
        <f t="shared" si="23"/>
        <v>0</v>
      </c>
      <c r="P139" s="109">
        <f t="shared" si="31"/>
        <v>0</v>
      </c>
      <c r="Q139" s="109">
        <f t="shared" si="24"/>
        <v>0</v>
      </c>
      <c r="R139" s="109">
        <f t="shared" si="25"/>
        <v>0</v>
      </c>
      <c r="S139" s="109">
        <f t="shared" si="26"/>
        <v>0</v>
      </c>
      <c r="T139" s="109">
        <f t="shared" si="27"/>
        <v>0</v>
      </c>
      <c r="U139" s="109">
        <f t="shared" si="28"/>
        <v>0</v>
      </c>
      <c r="V139" s="109">
        <f>X139</f>
        <v>0</v>
      </c>
      <c r="W139" s="109">
        <f t="shared" si="29"/>
        <v>0</v>
      </c>
      <c r="X139" s="109">
        <f t="shared" si="30"/>
        <v>0</v>
      </c>
      <c r="Y139" s="127"/>
    </row>
    <row r="140" spans="1:25" ht="12.75" customHeight="1">
      <c r="A140" s="20"/>
      <c r="B140" s="22"/>
      <c r="C140" s="22"/>
      <c r="D140" s="53"/>
      <c r="E140" s="54" t="s">
        <v>5</v>
      </c>
      <c r="F140" s="103"/>
      <c r="G140" s="256"/>
      <c r="H140" s="256"/>
      <c r="I140" s="256"/>
      <c r="J140" s="256"/>
      <c r="K140" s="256"/>
      <c r="L140" s="259">
        <v>0</v>
      </c>
      <c r="M140" s="108">
        <f t="shared" si="21"/>
        <v>0</v>
      </c>
      <c r="N140" s="109">
        <f t="shared" si="22"/>
        <v>0</v>
      </c>
      <c r="O140" s="109">
        <f t="shared" si="23"/>
        <v>0</v>
      </c>
      <c r="P140" s="109">
        <f t="shared" si="31"/>
        <v>0</v>
      </c>
      <c r="Q140" s="109">
        <f t="shared" si="24"/>
        <v>0</v>
      </c>
      <c r="R140" s="109">
        <f t="shared" si="25"/>
        <v>0</v>
      </c>
      <c r="S140" s="109">
        <f t="shared" si="26"/>
        <v>0</v>
      </c>
      <c r="T140" s="109">
        <f t="shared" si="27"/>
        <v>0</v>
      </c>
      <c r="U140" s="109">
        <f t="shared" si="28"/>
        <v>0</v>
      </c>
      <c r="V140" s="19"/>
      <c r="W140" s="109">
        <f t="shared" si="29"/>
        <v>0</v>
      </c>
      <c r="X140" s="109">
        <f t="shared" si="30"/>
        <v>0</v>
      </c>
      <c r="Y140" s="70"/>
    </row>
    <row r="141" spans="1:25" s="111" customFormat="1" ht="25.5" customHeight="1">
      <c r="A141" s="118"/>
      <c r="B141" s="119"/>
      <c r="C141" s="119"/>
      <c r="D141" s="108"/>
      <c r="E141" s="113" t="s">
        <v>599</v>
      </c>
      <c r="F141" s="120"/>
      <c r="G141" s="220">
        <f>I141</f>
        <v>0</v>
      </c>
      <c r="H141" s="220"/>
      <c r="I141" s="220">
        <f>I142+I143+I144</f>
        <v>0</v>
      </c>
      <c r="J141" s="220">
        <f>L141</f>
        <v>0</v>
      </c>
      <c r="K141" s="220"/>
      <c r="L141" s="259">
        <v>0</v>
      </c>
      <c r="M141" s="108">
        <f t="shared" si="21"/>
        <v>0</v>
      </c>
      <c r="N141" s="109">
        <f t="shared" si="22"/>
        <v>0</v>
      </c>
      <c r="O141" s="109">
        <f t="shared" si="23"/>
        <v>0</v>
      </c>
      <c r="P141" s="109">
        <f t="shared" si="31"/>
        <v>0</v>
      </c>
      <c r="Q141" s="109">
        <f t="shared" si="24"/>
        <v>0</v>
      </c>
      <c r="R141" s="109">
        <f t="shared" si="25"/>
        <v>0</v>
      </c>
      <c r="S141" s="109">
        <f t="shared" si="26"/>
        <v>0</v>
      </c>
      <c r="T141" s="109">
        <f t="shared" si="27"/>
        <v>0</v>
      </c>
      <c r="U141" s="109">
        <f t="shared" si="28"/>
        <v>0</v>
      </c>
      <c r="V141" s="109">
        <f>X141</f>
        <v>0</v>
      </c>
      <c r="W141" s="109">
        <f t="shared" si="29"/>
        <v>0</v>
      </c>
      <c r="X141" s="109">
        <f t="shared" si="30"/>
        <v>0</v>
      </c>
      <c r="Y141" s="115"/>
    </row>
    <row r="142" spans="1:25" ht="17.25" customHeight="1">
      <c r="A142" s="20"/>
      <c r="B142" s="22"/>
      <c r="C142" s="22"/>
      <c r="D142" s="53"/>
      <c r="E142" s="56" t="s">
        <v>544</v>
      </c>
      <c r="F142" s="103" t="s">
        <v>545</v>
      </c>
      <c r="G142" s="258">
        <f>I142</f>
        <v>0</v>
      </c>
      <c r="H142" s="258"/>
      <c r="I142" s="258"/>
      <c r="J142" s="258">
        <f>L142</f>
        <v>0</v>
      </c>
      <c r="K142" s="258"/>
      <c r="L142" s="259">
        <v>0</v>
      </c>
      <c r="M142" s="108">
        <f t="shared" si="21"/>
        <v>0</v>
      </c>
      <c r="N142" s="109">
        <f t="shared" si="22"/>
        <v>0</v>
      </c>
      <c r="O142" s="109">
        <f t="shared" si="23"/>
        <v>0</v>
      </c>
      <c r="P142" s="109">
        <f t="shared" si="31"/>
        <v>0</v>
      </c>
      <c r="Q142" s="109">
        <f t="shared" si="24"/>
        <v>0</v>
      </c>
      <c r="R142" s="109">
        <f t="shared" si="25"/>
        <v>0</v>
      </c>
      <c r="S142" s="109">
        <f t="shared" si="26"/>
        <v>0</v>
      </c>
      <c r="T142" s="109">
        <f t="shared" si="27"/>
        <v>0</v>
      </c>
      <c r="U142" s="109">
        <f t="shared" si="28"/>
        <v>0</v>
      </c>
      <c r="V142" s="19">
        <f>X142</f>
        <v>0</v>
      </c>
      <c r="W142" s="109">
        <f t="shared" si="29"/>
        <v>0</v>
      </c>
      <c r="X142" s="109">
        <f t="shared" si="30"/>
        <v>0</v>
      </c>
      <c r="Y142" s="70"/>
    </row>
    <row r="143" spans="1:25" ht="26.25" customHeight="1">
      <c r="A143" s="20"/>
      <c r="B143" s="22"/>
      <c r="C143" s="22"/>
      <c r="D143" s="53"/>
      <c r="E143" s="139" t="s">
        <v>656</v>
      </c>
      <c r="F143" s="140" t="s">
        <v>657</v>
      </c>
      <c r="G143" s="258">
        <f>I143</f>
        <v>0</v>
      </c>
      <c r="H143" s="258"/>
      <c r="I143" s="258"/>
      <c r="J143" s="258">
        <f>L143</f>
        <v>0</v>
      </c>
      <c r="K143" s="258"/>
      <c r="L143" s="259">
        <v>0</v>
      </c>
      <c r="M143" s="108">
        <f t="shared" si="21"/>
        <v>0</v>
      </c>
      <c r="N143" s="109">
        <f t="shared" si="22"/>
        <v>0</v>
      </c>
      <c r="O143" s="109">
        <f t="shared" si="23"/>
        <v>0</v>
      </c>
      <c r="P143" s="109">
        <f t="shared" si="31"/>
        <v>0</v>
      </c>
      <c r="Q143" s="109">
        <f t="shared" si="24"/>
        <v>0</v>
      </c>
      <c r="R143" s="109">
        <f t="shared" si="25"/>
        <v>0</v>
      </c>
      <c r="S143" s="109">
        <f t="shared" si="26"/>
        <v>0</v>
      </c>
      <c r="T143" s="109">
        <f t="shared" si="27"/>
        <v>0</v>
      </c>
      <c r="U143" s="109">
        <f t="shared" si="28"/>
        <v>0</v>
      </c>
      <c r="V143" s="19">
        <f>X143</f>
        <v>0</v>
      </c>
      <c r="W143" s="109">
        <f t="shared" si="29"/>
        <v>0</v>
      </c>
      <c r="X143" s="109">
        <f t="shared" si="30"/>
        <v>0</v>
      </c>
      <c r="Y143" s="70"/>
    </row>
    <row r="144" spans="1:25" ht="19.5" customHeight="1">
      <c r="A144" s="20"/>
      <c r="B144" s="22"/>
      <c r="C144" s="22"/>
      <c r="D144" s="53"/>
      <c r="E144" s="56" t="s">
        <v>552</v>
      </c>
      <c r="F144" s="103" t="s">
        <v>553</v>
      </c>
      <c r="G144" s="258">
        <f>I144</f>
        <v>0</v>
      </c>
      <c r="H144" s="258"/>
      <c r="I144" s="258"/>
      <c r="J144" s="258">
        <f>L144</f>
        <v>0</v>
      </c>
      <c r="K144" s="258"/>
      <c r="L144" s="259">
        <v>0</v>
      </c>
      <c r="M144" s="108">
        <f t="shared" si="21"/>
        <v>0</v>
      </c>
      <c r="N144" s="109">
        <f t="shared" si="22"/>
        <v>0</v>
      </c>
      <c r="O144" s="109">
        <f t="shared" si="23"/>
        <v>0</v>
      </c>
      <c r="P144" s="109">
        <f t="shared" si="31"/>
        <v>0</v>
      </c>
      <c r="Q144" s="109">
        <f t="shared" si="24"/>
        <v>0</v>
      </c>
      <c r="R144" s="109">
        <f t="shared" si="25"/>
        <v>0</v>
      </c>
      <c r="S144" s="109">
        <f t="shared" si="26"/>
        <v>0</v>
      </c>
      <c r="T144" s="109">
        <f t="shared" si="27"/>
        <v>0</v>
      </c>
      <c r="U144" s="109">
        <f t="shared" si="28"/>
        <v>0</v>
      </c>
      <c r="V144" s="163">
        <f>X144</f>
        <v>0</v>
      </c>
      <c r="W144" s="109">
        <f t="shared" si="29"/>
        <v>0</v>
      </c>
      <c r="X144" s="109">
        <f t="shared" si="30"/>
        <v>0</v>
      </c>
      <c r="Y144" s="70"/>
    </row>
    <row r="145" spans="1:25" s="111" customFormat="1" ht="25.5" customHeight="1">
      <c r="A145" s="118" t="s">
        <v>258</v>
      </c>
      <c r="B145" s="119" t="s">
        <v>259</v>
      </c>
      <c r="C145" s="119" t="s">
        <v>194</v>
      </c>
      <c r="D145" s="108" t="s">
        <v>194</v>
      </c>
      <c r="E145" s="113" t="s">
        <v>260</v>
      </c>
      <c r="F145" s="120"/>
      <c r="G145" s="220">
        <f>H145+I145</f>
        <v>126856</v>
      </c>
      <c r="H145" s="220">
        <f>H147+H167+H164</f>
        <v>126856</v>
      </c>
      <c r="I145" s="220">
        <f>I177</f>
        <v>0</v>
      </c>
      <c r="J145" s="220">
        <f>K145+L145</f>
        <v>6291.8</v>
      </c>
      <c r="K145" s="220">
        <f>K147+K167+K164</f>
        <v>6291.8</v>
      </c>
      <c r="L145" s="259">
        <v>0</v>
      </c>
      <c r="M145" s="108">
        <f aca="true" t="shared" si="33" ref="M145:M208">N145+O145</f>
        <v>6917.8341</v>
      </c>
      <c r="N145" s="109">
        <f aca="true" t="shared" si="34" ref="N145:N208">K145*9.95%+K145</f>
        <v>6917.8341</v>
      </c>
      <c r="O145" s="109">
        <f aca="true" t="shared" si="35" ref="O145:O208">L145*22.9%+L145</f>
        <v>0</v>
      </c>
      <c r="P145" s="109">
        <f t="shared" si="31"/>
        <v>626.0340999999999</v>
      </c>
      <c r="Q145" s="109">
        <f aca="true" t="shared" si="36" ref="Q145:Q208">N145-K145</f>
        <v>626.0340999999999</v>
      </c>
      <c r="R145" s="109">
        <f aca="true" t="shared" si="37" ref="R145:R208">O145-L145</f>
        <v>0</v>
      </c>
      <c r="S145" s="109">
        <f aca="true" t="shared" si="38" ref="S145:S208">T145+U145</f>
        <v>7332.904146</v>
      </c>
      <c r="T145" s="109">
        <f aca="true" t="shared" si="39" ref="T145:T208">N145*0.06+N145</f>
        <v>7332.904146</v>
      </c>
      <c r="U145" s="109">
        <f aca="true" t="shared" si="40" ref="U145:U208">O145*0.06+O145</f>
        <v>0</v>
      </c>
      <c r="V145" s="109">
        <f>W145</f>
        <v>7699.5493533</v>
      </c>
      <c r="W145" s="109">
        <f aca="true" t="shared" si="41" ref="W145:W208">T145*0.05+T145</f>
        <v>7699.5493533</v>
      </c>
      <c r="X145" s="109">
        <f aca="true" t="shared" si="42" ref="X145:X208">U145*0.05+U145</f>
        <v>0</v>
      </c>
      <c r="Y145" s="115"/>
    </row>
    <row r="146" spans="1:25" ht="12.75" customHeight="1">
      <c r="A146" s="20"/>
      <c r="B146" s="22"/>
      <c r="C146" s="22"/>
      <c r="D146" s="53"/>
      <c r="E146" s="54" t="s">
        <v>5</v>
      </c>
      <c r="F146" s="103"/>
      <c r="G146" s="256"/>
      <c r="H146" s="256"/>
      <c r="I146" s="256"/>
      <c r="J146" s="256"/>
      <c r="K146" s="256"/>
      <c r="L146" s="259">
        <v>0</v>
      </c>
      <c r="M146" s="108">
        <f t="shared" si="33"/>
        <v>0</v>
      </c>
      <c r="N146" s="109">
        <f t="shared" si="34"/>
        <v>0</v>
      </c>
      <c r="O146" s="109">
        <f t="shared" si="35"/>
        <v>0</v>
      </c>
      <c r="P146" s="109">
        <f t="shared" si="31"/>
        <v>0</v>
      </c>
      <c r="Q146" s="109">
        <f t="shared" si="36"/>
        <v>0</v>
      </c>
      <c r="R146" s="109">
        <f t="shared" si="37"/>
        <v>0</v>
      </c>
      <c r="S146" s="109">
        <f t="shared" si="38"/>
        <v>0</v>
      </c>
      <c r="T146" s="109">
        <f t="shared" si="39"/>
        <v>0</v>
      </c>
      <c r="U146" s="109">
        <f t="shared" si="40"/>
        <v>0</v>
      </c>
      <c r="V146" s="19"/>
      <c r="W146" s="109">
        <f t="shared" si="41"/>
        <v>0</v>
      </c>
      <c r="X146" s="109">
        <f t="shared" si="42"/>
        <v>0</v>
      </c>
      <c r="Y146" s="70"/>
    </row>
    <row r="147" spans="1:25" s="136" customFormat="1" ht="25.5" customHeight="1">
      <c r="A147" s="118" t="s">
        <v>261</v>
      </c>
      <c r="B147" s="119" t="s">
        <v>259</v>
      </c>
      <c r="C147" s="119" t="s">
        <v>197</v>
      </c>
      <c r="D147" s="108" t="s">
        <v>194</v>
      </c>
      <c r="E147" s="113" t="s">
        <v>262</v>
      </c>
      <c r="F147" s="120"/>
      <c r="G147" s="220">
        <f>H147</f>
        <v>115456</v>
      </c>
      <c r="H147" s="220">
        <f>H149</f>
        <v>115456</v>
      </c>
      <c r="I147" s="220"/>
      <c r="J147" s="220">
        <f>K147</f>
        <v>0</v>
      </c>
      <c r="K147" s="220">
        <f>K149</f>
        <v>0</v>
      </c>
      <c r="L147" s="259">
        <v>0</v>
      </c>
      <c r="M147" s="108">
        <f t="shared" si="33"/>
        <v>0</v>
      </c>
      <c r="N147" s="109">
        <f t="shared" si="34"/>
        <v>0</v>
      </c>
      <c r="O147" s="109">
        <f t="shared" si="35"/>
        <v>0</v>
      </c>
      <c r="P147" s="109">
        <f t="shared" si="31"/>
        <v>0</v>
      </c>
      <c r="Q147" s="109">
        <f t="shared" si="36"/>
        <v>0</v>
      </c>
      <c r="R147" s="109">
        <f t="shared" si="37"/>
        <v>0</v>
      </c>
      <c r="S147" s="109">
        <f t="shared" si="38"/>
        <v>0</v>
      </c>
      <c r="T147" s="109">
        <f t="shared" si="39"/>
        <v>0</v>
      </c>
      <c r="U147" s="109">
        <f t="shared" si="40"/>
        <v>0</v>
      </c>
      <c r="V147" s="109">
        <f>W147</f>
        <v>0</v>
      </c>
      <c r="W147" s="109">
        <f t="shared" si="41"/>
        <v>0</v>
      </c>
      <c r="X147" s="109">
        <f t="shared" si="42"/>
        <v>0</v>
      </c>
      <c r="Y147" s="135"/>
    </row>
    <row r="148" spans="1:25" ht="12.75" customHeight="1">
      <c r="A148" s="35"/>
      <c r="B148" s="37"/>
      <c r="C148" s="37"/>
      <c r="D148" s="149"/>
      <c r="E148" s="54" t="s">
        <v>199</v>
      </c>
      <c r="F148" s="103"/>
      <c r="G148" s="256"/>
      <c r="H148" s="256"/>
      <c r="I148" s="256"/>
      <c r="J148" s="256"/>
      <c r="K148" s="256"/>
      <c r="L148" s="259">
        <v>0</v>
      </c>
      <c r="M148" s="108">
        <f t="shared" si="33"/>
        <v>0</v>
      </c>
      <c r="N148" s="109">
        <f t="shared" si="34"/>
        <v>0</v>
      </c>
      <c r="O148" s="109">
        <f t="shared" si="35"/>
        <v>0</v>
      </c>
      <c r="P148" s="109">
        <f t="shared" si="31"/>
        <v>0</v>
      </c>
      <c r="Q148" s="109">
        <f t="shared" si="36"/>
        <v>0</v>
      </c>
      <c r="R148" s="109">
        <f t="shared" si="37"/>
        <v>0</v>
      </c>
      <c r="S148" s="109">
        <f t="shared" si="38"/>
        <v>0</v>
      </c>
      <c r="T148" s="109">
        <f t="shared" si="39"/>
        <v>0</v>
      </c>
      <c r="U148" s="109">
        <f t="shared" si="40"/>
        <v>0</v>
      </c>
      <c r="V148" s="19"/>
      <c r="W148" s="109">
        <f t="shared" si="41"/>
        <v>0</v>
      </c>
      <c r="X148" s="109">
        <f t="shared" si="42"/>
        <v>0</v>
      </c>
      <c r="Y148" s="70"/>
    </row>
    <row r="149" spans="1:25" s="152" customFormat="1" ht="12.75" customHeight="1">
      <c r="A149" s="122" t="s">
        <v>263</v>
      </c>
      <c r="B149" s="123" t="s">
        <v>259</v>
      </c>
      <c r="C149" s="123" t="s">
        <v>197</v>
      </c>
      <c r="D149" s="123" t="s">
        <v>197</v>
      </c>
      <c r="E149" s="150" t="s">
        <v>262</v>
      </c>
      <c r="F149" s="125"/>
      <c r="G149" s="221">
        <f>H149</f>
        <v>115456</v>
      </c>
      <c r="H149" s="221">
        <f>H151</f>
        <v>115456</v>
      </c>
      <c r="I149" s="221"/>
      <c r="J149" s="221">
        <f>K149</f>
        <v>0</v>
      </c>
      <c r="K149" s="221">
        <f>K151</f>
        <v>0</v>
      </c>
      <c r="L149" s="259">
        <v>0</v>
      </c>
      <c r="M149" s="108">
        <f t="shared" si="33"/>
        <v>0</v>
      </c>
      <c r="N149" s="109">
        <f t="shared" si="34"/>
        <v>0</v>
      </c>
      <c r="O149" s="109">
        <f t="shared" si="35"/>
        <v>0</v>
      </c>
      <c r="P149" s="109">
        <f t="shared" si="31"/>
        <v>0</v>
      </c>
      <c r="Q149" s="109">
        <f t="shared" si="36"/>
        <v>0</v>
      </c>
      <c r="R149" s="109">
        <f t="shared" si="37"/>
        <v>0</v>
      </c>
      <c r="S149" s="109">
        <f t="shared" si="38"/>
        <v>0</v>
      </c>
      <c r="T149" s="109">
        <f t="shared" si="39"/>
        <v>0</v>
      </c>
      <c r="U149" s="109">
        <f t="shared" si="40"/>
        <v>0</v>
      </c>
      <c r="V149" s="109">
        <f>W149</f>
        <v>0</v>
      </c>
      <c r="W149" s="109">
        <f t="shared" si="41"/>
        <v>0</v>
      </c>
      <c r="X149" s="109">
        <f t="shared" si="42"/>
        <v>0</v>
      </c>
      <c r="Y149" s="151"/>
    </row>
    <row r="150" spans="1:25" ht="12.75" customHeight="1">
      <c r="A150" s="20"/>
      <c r="B150" s="22"/>
      <c r="C150" s="22"/>
      <c r="D150" s="53"/>
      <c r="E150" s="54" t="s">
        <v>5</v>
      </c>
      <c r="F150" s="103"/>
      <c r="G150" s="256"/>
      <c r="H150" s="256"/>
      <c r="I150" s="256"/>
      <c r="J150" s="256"/>
      <c r="K150" s="256"/>
      <c r="L150" s="259">
        <v>0</v>
      </c>
      <c r="M150" s="108">
        <f t="shared" si="33"/>
        <v>0</v>
      </c>
      <c r="N150" s="109">
        <f t="shared" si="34"/>
        <v>0</v>
      </c>
      <c r="O150" s="109">
        <f t="shared" si="35"/>
        <v>0</v>
      </c>
      <c r="P150" s="109">
        <f t="shared" si="31"/>
        <v>0</v>
      </c>
      <c r="Q150" s="109">
        <f t="shared" si="36"/>
        <v>0</v>
      </c>
      <c r="R150" s="109">
        <f t="shared" si="37"/>
        <v>0</v>
      </c>
      <c r="S150" s="109">
        <f t="shared" si="38"/>
        <v>0</v>
      </c>
      <c r="T150" s="109">
        <f t="shared" si="39"/>
        <v>0</v>
      </c>
      <c r="U150" s="109">
        <f t="shared" si="40"/>
        <v>0</v>
      </c>
      <c r="V150" s="19"/>
      <c r="W150" s="109">
        <f t="shared" si="41"/>
        <v>0</v>
      </c>
      <c r="X150" s="109">
        <f t="shared" si="42"/>
        <v>0</v>
      </c>
      <c r="Y150" s="70"/>
    </row>
    <row r="151" spans="1:25" s="111" customFormat="1" ht="10.5">
      <c r="A151" s="118"/>
      <c r="B151" s="119"/>
      <c r="C151" s="119"/>
      <c r="D151" s="108"/>
      <c r="E151" s="113" t="s">
        <v>600</v>
      </c>
      <c r="F151" s="120"/>
      <c r="G151" s="220">
        <f>H151</f>
        <v>115456</v>
      </c>
      <c r="H151" s="220">
        <f>H152+H153+H154</f>
        <v>115456</v>
      </c>
      <c r="I151" s="220"/>
      <c r="J151" s="220">
        <f>K151</f>
        <v>0</v>
      </c>
      <c r="K151" s="220">
        <f>K152+K153+K154</f>
        <v>0</v>
      </c>
      <c r="L151" s="259">
        <v>0</v>
      </c>
      <c r="M151" s="108">
        <f t="shared" si="33"/>
        <v>0</v>
      </c>
      <c r="N151" s="109">
        <f t="shared" si="34"/>
        <v>0</v>
      </c>
      <c r="O151" s="109">
        <f t="shared" si="35"/>
        <v>0</v>
      </c>
      <c r="P151" s="109">
        <f t="shared" si="31"/>
        <v>0</v>
      </c>
      <c r="Q151" s="109">
        <f t="shared" si="36"/>
        <v>0</v>
      </c>
      <c r="R151" s="109">
        <f t="shared" si="37"/>
        <v>0</v>
      </c>
      <c r="S151" s="109">
        <f t="shared" si="38"/>
        <v>0</v>
      </c>
      <c r="T151" s="109">
        <f t="shared" si="39"/>
        <v>0</v>
      </c>
      <c r="U151" s="109">
        <f t="shared" si="40"/>
        <v>0</v>
      </c>
      <c r="V151" s="109">
        <f>W151</f>
        <v>0</v>
      </c>
      <c r="W151" s="109">
        <f t="shared" si="41"/>
        <v>0</v>
      </c>
      <c r="X151" s="109">
        <f t="shared" si="42"/>
        <v>0</v>
      </c>
      <c r="Y151" s="115"/>
    </row>
    <row r="152" spans="1:25" s="6" customFormat="1" ht="25.5" customHeight="1">
      <c r="A152" s="10"/>
      <c r="B152" s="11"/>
      <c r="C152" s="11"/>
      <c r="D152" s="46"/>
      <c r="E152" s="56" t="s">
        <v>455</v>
      </c>
      <c r="F152" s="129" t="s">
        <v>456</v>
      </c>
      <c r="G152" s="257">
        <f>H152</f>
        <v>115456</v>
      </c>
      <c r="H152" s="257">
        <v>115456</v>
      </c>
      <c r="I152" s="222"/>
      <c r="J152" s="257">
        <f>K152</f>
        <v>0</v>
      </c>
      <c r="K152" s="257"/>
      <c r="L152" s="259">
        <v>0</v>
      </c>
      <c r="M152" s="108">
        <f t="shared" si="33"/>
        <v>0</v>
      </c>
      <c r="N152" s="109">
        <f t="shared" si="34"/>
        <v>0</v>
      </c>
      <c r="O152" s="109">
        <f t="shared" si="35"/>
        <v>0</v>
      </c>
      <c r="P152" s="109">
        <f t="shared" si="31"/>
        <v>0</v>
      </c>
      <c r="Q152" s="109">
        <f t="shared" si="36"/>
        <v>0</v>
      </c>
      <c r="R152" s="109">
        <f t="shared" si="37"/>
        <v>0</v>
      </c>
      <c r="S152" s="109">
        <f t="shared" si="38"/>
        <v>0</v>
      </c>
      <c r="T152" s="109">
        <f t="shared" si="39"/>
        <v>0</v>
      </c>
      <c r="U152" s="109">
        <f t="shared" si="40"/>
        <v>0</v>
      </c>
      <c r="V152" s="19">
        <f>W152</f>
        <v>0</v>
      </c>
      <c r="W152" s="109">
        <f t="shared" si="41"/>
        <v>0</v>
      </c>
      <c r="X152" s="109">
        <f t="shared" si="42"/>
        <v>0</v>
      </c>
      <c r="Y152" s="69"/>
    </row>
    <row r="153" spans="1:25" s="6" customFormat="1" ht="21" customHeight="1">
      <c r="A153" s="10"/>
      <c r="B153" s="11"/>
      <c r="C153" s="11"/>
      <c r="D153" s="46"/>
      <c r="E153" s="137" t="s">
        <v>658</v>
      </c>
      <c r="F153" s="153" t="s">
        <v>468</v>
      </c>
      <c r="G153" s="257">
        <f>H153</f>
        <v>0</v>
      </c>
      <c r="H153" s="257"/>
      <c r="I153" s="222"/>
      <c r="J153" s="257">
        <f>K153</f>
        <v>0</v>
      </c>
      <c r="K153" s="257">
        <v>0</v>
      </c>
      <c r="L153" s="259">
        <v>0</v>
      </c>
      <c r="M153" s="108">
        <f t="shared" si="33"/>
        <v>5000</v>
      </c>
      <c r="N153" s="109">
        <v>5000</v>
      </c>
      <c r="O153" s="109">
        <f t="shared" si="35"/>
        <v>0</v>
      </c>
      <c r="P153" s="109">
        <f t="shared" si="31"/>
        <v>5000</v>
      </c>
      <c r="Q153" s="109">
        <f t="shared" si="36"/>
        <v>5000</v>
      </c>
      <c r="R153" s="109">
        <f t="shared" si="37"/>
        <v>0</v>
      </c>
      <c r="S153" s="109">
        <f t="shared" si="38"/>
        <v>5300</v>
      </c>
      <c r="T153" s="109">
        <f t="shared" si="39"/>
        <v>5300</v>
      </c>
      <c r="U153" s="109">
        <f t="shared" si="40"/>
        <v>0</v>
      </c>
      <c r="V153" s="19">
        <f>W153</f>
        <v>5565</v>
      </c>
      <c r="W153" s="109">
        <f t="shared" si="41"/>
        <v>5565</v>
      </c>
      <c r="X153" s="109">
        <f t="shared" si="42"/>
        <v>0</v>
      </c>
      <c r="Y153" s="69"/>
    </row>
    <row r="154" spans="1:25" s="6" customFormat="1" ht="22.5" customHeight="1">
      <c r="A154" s="10"/>
      <c r="B154" s="11"/>
      <c r="C154" s="11"/>
      <c r="D154" s="46"/>
      <c r="E154" s="154" t="s">
        <v>659</v>
      </c>
      <c r="F154" s="140" t="s">
        <v>660</v>
      </c>
      <c r="G154" s="257">
        <f>H154</f>
        <v>0</v>
      </c>
      <c r="H154" s="257"/>
      <c r="I154" s="222"/>
      <c r="J154" s="257">
        <f>K154</f>
        <v>0</v>
      </c>
      <c r="K154" s="257"/>
      <c r="L154" s="259">
        <v>0</v>
      </c>
      <c r="M154" s="108">
        <f t="shared" si="33"/>
        <v>0</v>
      </c>
      <c r="N154" s="109">
        <f t="shared" si="34"/>
        <v>0</v>
      </c>
      <c r="O154" s="109">
        <f t="shared" si="35"/>
        <v>0</v>
      </c>
      <c r="P154" s="109">
        <f t="shared" si="31"/>
        <v>0</v>
      </c>
      <c r="Q154" s="109">
        <f t="shared" si="36"/>
        <v>0</v>
      </c>
      <c r="R154" s="109">
        <f t="shared" si="37"/>
        <v>0</v>
      </c>
      <c r="S154" s="109">
        <f t="shared" si="38"/>
        <v>0</v>
      </c>
      <c r="T154" s="109">
        <f t="shared" si="39"/>
        <v>0</v>
      </c>
      <c r="U154" s="109">
        <f t="shared" si="40"/>
        <v>0</v>
      </c>
      <c r="V154" s="19">
        <f>W154</f>
        <v>0</v>
      </c>
      <c r="W154" s="109">
        <f t="shared" si="41"/>
        <v>0</v>
      </c>
      <c r="X154" s="109">
        <f t="shared" si="42"/>
        <v>0</v>
      </c>
      <c r="Y154" s="69"/>
    </row>
    <row r="155" spans="1:25" s="6" customFormat="1" ht="15" customHeight="1">
      <c r="A155" s="10"/>
      <c r="B155" s="11"/>
      <c r="C155" s="11"/>
      <c r="D155" s="46"/>
      <c r="E155" s="56" t="s">
        <v>521</v>
      </c>
      <c r="F155" s="129" t="s">
        <v>520</v>
      </c>
      <c r="G155" s="257"/>
      <c r="H155" s="257"/>
      <c r="I155" s="222"/>
      <c r="J155" s="257"/>
      <c r="K155" s="257"/>
      <c r="L155" s="259">
        <v>0</v>
      </c>
      <c r="M155" s="108">
        <f t="shared" si="33"/>
        <v>0</v>
      </c>
      <c r="N155" s="109">
        <f t="shared" si="34"/>
        <v>0</v>
      </c>
      <c r="O155" s="109">
        <f t="shared" si="35"/>
        <v>0</v>
      </c>
      <c r="P155" s="109">
        <f t="shared" si="31"/>
        <v>0</v>
      </c>
      <c r="Q155" s="109">
        <f t="shared" si="36"/>
        <v>0</v>
      </c>
      <c r="R155" s="109">
        <f t="shared" si="37"/>
        <v>0</v>
      </c>
      <c r="S155" s="109">
        <f t="shared" si="38"/>
        <v>0</v>
      </c>
      <c r="T155" s="109">
        <f t="shared" si="39"/>
        <v>0</v>
      </c>
      <c r="U155" s="109">
        <f t="shared" si="40"/>
        <v>0</v>
      </c>
      <c r="V155" s="19"/>
      <c r="W155" s="109">
        <f t="shared" si="41"/>
        <v>0</v>
      </c>
      <c r="X155" s="109">
        <f t="shared" si="42"/>
        <v>0</v>
      </c>
      <c r="Y155" s="69"/>
    </row>
    <row r="156" spans="1:25" s="6" customFormat="1" ht="15" customHeight="1">
      <c r="A156" s="10"/>
      <c r="B156" s="11"/>
      <c r="C156" s="11"/>
      <c r="D156" s="46"/>
      <c r="E156" s="56" t="s">
        <v>527</v>
      </c>
      <c r="F156" s="103" t="s">
        <v>526</v>
      </c>
      <c r="G156" s="257">
        <f>I156</f>
        <v>0</v>
      </c>
      <c r="H156" s="257"/>
      <c r="I156" s="257">
        <v>0</v>
      </c>
      <c r="J156" s="257">
        <f>L156</f>
        <v>0</v>
      </c>
      <c r="K156" s="257"/>
      <c r="L156" s="259">
        <v>0</v>
      </c>
      <c r="M156" s="108">
        <f t="shared" si="33"/>
        <v>0</v>
      </c>
      <c r="N156" s="109">
        <f t="shared" si="34"/>
        <v>0</v>
      </c>
      <c r="O156" s="109">
        <f t="shared" si="35"/>
        <v>0</v>
      </c>
      <c r="P156" s="109">
        <f t="shared" si="31"/>
        <v>0</v>
      </c>
      <c r="Q156" s="109">
        <f t="shared" si="36"/>
        <v>0</v>
      </c>
      <c r="R156" s="109">
        <f t="shared" si="37"/>
        <v>0</v>
      </c>
      <c r="S156" s="109">
        <f t="shared" si="38"/>
        <v>0</v>
      </c>
      <c r="T156" s="109">
        <f t="shared" si="39"/>
        <v>0</v>
      </c>
      <c r="U156" s="109">
        <f t="shared" si="40"/>
        <v>0</v>
      </c>
      <c r="V156" s="19"/>
      <c r="W156" s="109">
        <f t="shared" si="41"/>
        <v>0</v>
      </c>
      <c r="X156" s="109">
        <f t="shared" si="42"/>
        <v>0</v>
      </c>
      <c r="Y156" s="69"/>
    </row>
    <row r="157" spans="1:25" ht="12.75" customHeight="1">
      <c r="A157" s="20"/>
      <c r="B157" s="22"/>
      <c r="C157" s="22"/>
      <c r="D157" s="53"/>
      <c r="E157" s="56" t="s">
        <v>531</v>
      </c>
      <c r="F157" s="129" t="s">
        <v>532</v>
      </c>
      <c r="G157" s="257">
        <f>I157</f>
        <v>0</v>
      </c>
      <c r="H157" s="255"/>
      <c r="I157" s="255">
        <v>0</v>
      </c>
      <c r="J157" s="257">
        <f>L157</f>
        <v>0</v>
      </c>
      <c r="K157" s="255"/>
      <c r="L157" s="259">
        <v>0</v>
      </c>
      <c r="M157" s="108">
        <f t="shared" si="33"/>
        <v>0</v>
      </c>
      <c r="N157" s="109">
        <f t="shared" si="34"/>
        <v>0</v>
      </c>
      <c r="O157" s="109">
        <f t="shared" si="35"/>
        <v>0</v>
      </c>
      <c r="P157" s="109">
        <f t="shared" si="31"/>
        <v>0</v>
      </c>
      <c r="Q157" s="109">
        <f t="shared" si="36"/>
        <v>0</v>
      </c>
      <c r="R157" s="109">
        <f t="shared" si="37"/>
        <v>0</v>
      </c>
      <c r="S157" s="109">
        <f t="shared" si="38"/>
        <v>0</v>
      </c>
      <c r="T157" s="109">
        <f t="shared" si="39"/>
        <v>0</v>
      </c>
      <c r="U157" s="109">
        <f t="shared" si="40"/>
        <v>0</v>
      </c>
      <c r="V157" s="19"/>
      <c r="W157" s="109">
        <f t="shared" si="41"/>
        <v>0</v>
      </c>
      <c r="X157" s="109">
        <f t="shared" si="42"/>
        <v>0</v>
      </c>
      <c r="Y157" s="70"/>
    </row>
    <row r="158" spans="1:25" ht="12.75" customHeight="1">
      <c r="A158" s="20"/>
      <c r="B158" s="22"/>
      <c r="C158" s="22"/>
      <c r="D158" s="53"/>
      <c r="E158" s="154" t="s">
        <v>661</v>
      </c>
      <c r="F158" s="140" t="s">
        <v>537</v>
      </c>
      <c r="G158" s="257">
        <f>I158</f>
        <v>0</v>
      </c>
      <c r="H158" s="255"/>
      <c r="I158" s="255">
        <v>0</v>
      </c>
      <c r="J158" s="257">
        <f>L158</f>
        <v>0</v>
      </c>
      <c r="K158" s="255"/>
      <c r="L158" s="259">
        <v>0</v>
      </c>
      <c r="M158" s="108">
        <f t="shared" si="33"/>
        <v>0</v>
      </c>
      <c r="N158" s="109">
        <f t="shared" si="34"/>
        <v>0</v>
      </c>
      <c r="O158" s="109">
        <f t="shared" si="35"/>
        <v>0</v>
      </c>
      <c r="P158" s="109">
        <f t="shared" si="31"/>
        <v>0</v>
      </c>
      <c r="Q158" s="109">
        <f t="shared" si="36"/>
        <v>0</v>
      </c>
      <c r="R158" s="109">
        <f t="shared" si="37"/>
        <v>0</v>
      </c>
      <c r="S158" s="109">
        <f t="shared" si="38"/>
        <v>0</v>
      </c>
      <c r="T158" s="109">
        <f t="shared" si="39"/>
        <v>0</v>
      </c>
      <c r="U158" s="109">
        <f t="shared" si="40"/>
        <v>0</v>
      </c>
      <c r="V158" s="19"/>
      <c r="W158" s="109">
        <f t="shared" si="41"/>
        <v>0</v>
      </c>
      <c r="X158" s="109">
        <f t="shared" si="42"/>
        <v>0</v>
      </c>
      <c r="Y158" s="70"/>
    </row>
    <row r="159" spans="1:25" s="111" customFormat="1" ht="10.5">
      <c r="A159" s="118" t="s">
        <v>267</v>
      </c>
      <c r="B159" s="119" t="s">
        <v>259</v>
      </c>
      <c r="C159" s="119" t="s">
        <v>203</v>
      </c>
      <c r="D159" s="108" t="s">
        <v>194</v>
      </c>
      <c r="E159" s="113" t="s">
        <v>268</v>
      </c>
      <c r="F159" s="120"/>
      <c r="G159" s="220">
        <f>I159</f>
        <v>0</v>
      </c>
      <c r="H159" s="220"/>
      <c r="I159" s="220">
        <f>I161</f>
        <v>0</v>
      </c>
      <c r="J159" s="220">
        <f>L159</f>
        <v>0</v>
      </c>
      <c r="K159" s="220"/>
      <c r="L159" s="259">
        <v>0</v>
      </c>
      <c r="M159" s="108">
        <f t="shared" si="33"/>
        <v>0</v>
      </c>
      <c r="N159" s="109">
        <f t="shared" si="34"/>
        <v>0</v>
      </c>
      <c r="O159" s="109">
        <f t="shared" si="35"/>
        <v>0</v>
      </c>
      <c r="P159" s="109">
        <f t="shared" si="31"/>
        <v>0</v>
      </c>
      <c r="Q159" s="109">
        <f t="shared" si="36"/>
        <v>0</v>
      </c>
      <c r="R159" s="109">
        <f t="shared" si="37"/>
        <v>0</v>
      </c>
      <c r="S159" s="109">
        <f t="shared" si="38"/>
        <v>0</v>
      </c>
      <c r="T159" s="109">
        <f t="shared" si="39"/>
        <v>0</v>
      </c>
      <c r="U159" s="109">
        <f t="shared" si="40"/>
        <v>0</v>
      </c>
      <c r="V159" s="109">
        <f>W159</f>
        <v>0</v>
      </c>
      <c r="W159" s="109">
        <f t="shared" si="41"/>
        <v>0</v>
      </c>
      <c r="X159" s="109">
        <f t="shared" si="42"/>
        <v>0</v>
      </c>
      <c r="Y159" s="115"/>
    </row>
    <row r="160" spans="1:25" ht="12.75" customHeight="1">
      <c r="A160" s="20"/>
      <c r="B160" s="22"/>
      <c r="C160" s="22"/>
      <c r="D160" s="53"/>
      <c r="E160" s="54" t="s">
        <v>199</v>
      </c>
      <c r="F160" s="103"/>
      <c r="G160" s="256"/>
      <c r="H160" s="256"/>
      <c r="I160" s="256"/>
      <c r="J160" s="256"/>
      <c r="K160" s="256"/>
      <c r="L160" s="259">
        <v>0</v>
      </c>
      <c r="M160" s="108">
        <f t="shared" si="33"/>
        <v>0</v>
      </c>
      <c r="N160" s="109">
        <f t="shared" si="34"/>
        <v>0</v>
      </c>
      <c r="O160" s="109">
        <f t="shared" si="35"/>
        <v>0</v>
      </c>
      <c r="P160" s="109">
        <f aca="true" t="shared" si="43" ref="P160:P223">M160-J160</f>
        <v>0</v>
      </c>
      <c r="Q160" s="109">
        <f t="shared" si="36"/>
        <v>0</v>
      </c>
      <c r="R160" s="109">
        <f t="shared" si="37"/>
        <v>0</v>
      </c>
      <c r="S160" s="109">
        <f t="shared" si="38"/>
        <v>0</v>
      </c>
      <c r="T160" s="109">
        <f t="shared" si="39"/>
        <v>0</v>
      </c>
      <c r="U160" s="109">
        <f t="shared" si="40"/>
        <v>0</v>
      </c>
      <c r="V160" s="19"/>
      <c r="W160" s="109">
        <f t="shared" si="41"/>
        <v>0</v>
      </c>
      <c r="X160" s="109">
        <f t="shared" si="42"/>
        <v>0</v>
      </c>
      <c r="Y160" s="70"/>
    </row>
    <row r="161" spans="1:25" s="128" customFormat="1" ht="12.75" customHeight="1">
      <c r="A161" s="122" t="s">
        <v>269</v>
      </c>
      <c r="B161" s="123" t="s">
        <v>259</v>
      </c>
      <c r="C161" s="123" t="s">
        <v>203</v>
      </c>
      <c r="D161" s="123" t="s">
        <v>197</v>
      </c>
      <c r="E161" s="124" t="s">
        <v>270</v>
      </c>
      <c r="F161" s="125"/>
      <c r="G161" s="221">
        <v>0</v>
      </c>
      <c r="H161" s="221"/>
      <c r="I161" s="221">
        <v>0</v>
      </c>
      <c r="J161" s="221">
        <v>0</v>
      </c>
      <c r="K161" s="221"/>
      <c r="L161" s="259">
        <v>0</v>
      </c>
      <c r="M161" s="108">
        <f t="shared" si="33"/>
        <v>0</v>
      </c>
      <c r="N161" s="109">
        <f t="shared" si="34"/>
        <v>0</v>
      </c>
      <c r="O161" s="109">
        <f t="shared" si="35"/>
        <v>0</v>
      </c>
      <c r="P161" s="109">
        <f t="shared" si="43"/>
        <v>0</v>
      </c>
      <c r="Q161" s="109">
        <f t="shared" si="36"/>
        <v>0</v>
      </c>
      <c r="R161" s="109">
        <f t="shared" si="37"/>
        <v>0</v>
      </c>
      <c r="S161" s="109">
        <f t="shared" si="38"/>
        <v>0</v>
      </c>
      <c r="T161" s="109">
        <f t="shared" si="39"/>
        <v>0</v>
      </c>
      <c r="U161" s="109">
        <f t="shared" si="40"/>
        <v>0</v>
      </c>
      <c r="V161" s="109">
        <f>W161</f>
        <v>0</v>
      </c>
      <c r="W161" s="109">
        <f t="shared" si="41"/>
        <v>0</v>
      </c>
      <c r="X161" s="109">
        <f t="shared" si="42"/>
        <v>0</v>
      </c>
      <c r="Y161" s="127"/>
    </row>
    <row r="162" spans="1:25" ht="12.75" customHeight="1">
      <c r="A162" s="20"/>
      <c r="B162" s="22"/>
      <c r="C162" s="22"/>
      <c r="D162" s="53"/>
      <c r="E162" s="54" t="s">
        <v>5</v>
      </c>
      <c r="F162" s="103"/>
      <c r="G162" s="256"/>
      <c r="H162" s="256"/>
      <c r="I162" s="256"/>
      <c r="J162" s="256"/>
      <c r="K162" s="256"/>
      <c r="L162" s="259">
        <v>0</v>
      </c>
      <c r="M162" s="108">
        <f t="shared" si="33"/>
        <v>0</v>
      </c>
      <c r="N162" s="109">
        <f t="shared" si="34"/>
        <v>0</v>
      </c>
      <c r="O162" s="109">
        <f t="shared" si="35"/>
        <v>0</v>
      </c>
      <c r="P162" s="109">
        <f t="shared" si="43"/>
        <v>0</v>
      </c>
      <c r="Q162" s="109">
        <f t="shared" si="36"/>
        <v>0</v>
      </c>
      <c r="R162" s="109">
        <f t="shared" si="37"/>
        <v>0</v>
      </c>
      <c r="S162" s="109">
        <f t="shared" si="38"/>
        <v>0</v>
      </c>
      <c r="T162" s="109">
        <f t="shared" si="39"/>
        <v>0</v>
      </c>
      <c r="U162" s="109">
        <f t="shared" si="40"/>
        <v>0</v>
      </c>
      <c r="V162" s="19"/>
      <c r="W162" s="109">
        <f t="shared" si="41"/>
        <v>0</v>
      </c>
      <c r="X162" s="109">
        <f t="shared" si="42"/>
        <v>0</v>
      </c>
      <c r="Y162" s="70"/>
    </row>
    <row r="163" spans="1:25" s="111" customFormat="1" ht="10.5">
      <c r="A163" s="118"/>
      <c r="B163" s="119"/>
      <c r="C163" s="119"/>
      <c r="D163" s="108"/>
      <c r="E163" s="113" t="s">
        <v>662</v>
      </c>
      <c r="F163" s="120"/>
      <c r="G163" s="220">
        <v>0</v>
      </c>
      <c r="H163" s="220">
        <f>H164</f>
        <v>5800</v>
      </c>
      <c r="I163" s="219">
        <v>0</v>
      </c>
      <c r="J163" s="220">
        <v>5790</v>
      </c>
      <c r="K163" s="220">
        <f>K164</f>
        <v>5790</v>
      </c>
      <c r="L163" s="259">
        <v>0</v>
      </c>
      <c r="M163" s="108">
        <f t="shared" si="33"/>
        <v>6366.105</v>
      </c>
      <c r="N163" s="109">
        <f t="shared" si="34"/>
        <v>6366.105</v>
      </c>
      <c r="O163" s="109">
        <f t="shared" si="35"/>
        <v>0</v>
      </c>
      <c r="P163" s="109">
        <f t="shared" si="43"/>
        <v>576.1049999999996</v>
      </c>
      <c r="Q163" s="109">
        <f t="shared" si="36"/>
        <v>576.1049999999996</v>
      </c>
      <c r="R163" s="109">
        <f t="shared" si="37"/>
        <v>0</v>
      </c>
      <c r="S163" s="109">
        <f t="shared" si="38"/>
        <v>6748.0713</v>
      </c>
      <c r="T163" s="109">
        <f t="shared" si="39"/>
        <v>6748.0713</v>
      </c>
      <c r="U163" s="109">
        <f t="shared" si="40"/>
        <v>0</v>
      </c>
      <c r="V163" s="109">
        <f>W163</f>
        <v>7085.474864999999</v>
      </c>
      <c r="W163" s="109">
        <f t="shared" si="41"/>
        <v>7085.474864999999</v>
      </c>
      <c r="X163" s="109">
        <f t="shared" si="42"/>
        <v>0</v>
      </c>
      <c r="Y163" s="115"/>
    </row>
    <row r="164" spans="1:25" s="160" customFormat="1" ht="10.5">
      <c r="A164" s="155"/>
      <c r="B164" s="156"/>
      <c r="C164" s="156"/>
      <c r="D164" s="157"/>
      <c r="E164" s="139" t="s">
        <v>700</v>
      </c>
      <c r="F164" s="158" t="s">
        <v>428</v>
      </c>
      <c r="G164" s="220"/>
      <c r="H164" s="220">
        <v>5800</v>
      </c>
      <c r="I164" s="219"/>
      <c r="J164" s="220">
        <v>5790</v>
      </c>
      <c r="K164" s="220">
        <v>5790</v>
      </c>
      <c r="L164" s="259">
        <v>0</v>
      </c>
      <c r="M164" s="108">
        <f t="shared" si="33"/>
        <v>6366.105</v>
      </c>
      <c r="N164" s="109">
        <f t="shared" si="34"/>
        <v>6366.105</v>
      </c>
      <c r="O164" s="109">
        <f t="shared" si="35"/>
        <v>0</v>
      </c>
      <c r="P164" s="109">
        <f t="shared" si="43"/>
        <v>576.1049999999996</v>
      </c>
      <c r="Q164" s="109">
        <f t="shared" si="36"/>
        <v>576.1049999999996</v>
      </c>
      <c r="R164" s="109">
        <f t="shared" si="37"/>
        <v>0</v>
      </c>
      <c r="S164" s="109">
        <f t="shared" si="38"/>
        <v>6748.0713</v>
      </c>
      <c r="T164" s="109">
        <f t="shared" si="39"/>
        <v>6748.0713</v>
      </c>
      <c r="U164" s="109">
        <f t="shared" si="40"/>
        <v>0</v>
      </c>
      <c r="V164" s="109">
        <f>W164</f>
        <v>7085.474864999999</v>
      </c>
      <c r="W164" s="109">
        <f t="shared" si="41"/>
        <v>7085.474864999999</v>
      </c>
      <c r="X164" s="109">
        <f t="shared" si="42"/>
        <v>0</v>
      </c>
      <c r="Y164" s="159"/>
    </row>
    <row r="165" spans="1:25" ht="19.5" customHeight="1">
      <c r="A165" s="20"/>
      <c r="B165" s="22"/>
      <c r="C165" s="22"/>
      <c r="D165" s="53"/>
      <c r="E165" s="139" t="s">
        <v>646</v>
      </c>
      <c r="F165" s="140" t="s">
        <v>520</v>
      </c>
      <c r="G165" s="255">
        <f>I165</f>
        <v>0</v>
      </c>
      <c r="H165" s="255"/>
      <c r="I165" s="255">
        <v>0</v>
      </c>
      <c r="J165" s="255">
        <f>L165</f>
        <v>0</v>
      </c>
      <c r="K165" s="255"/>
      <c r="L165" s="259">
        <v>0</v>
      </c>
      <c r="M165" s="108">
        <f t="shared" si="33"/>
        <v>0</v>
      </c>
      <c r="N165" s="109">
        <f t="shared" si="34"/>
        <v>0</v>
      </c>
      <c r="O165" s="109">
        <f t="shared" si="35"/>
        <v>0</v>
      </c>
      <c r="P165" s="109">
        <f t="shared" si="43"/>
        <v>0</v>
      </c>
      <c r="Q165" s="109">
        <f t="shared" si="36"/>
        <v>0</v>
      </c>
      <c r="R165" s="109">
        <f t="shared" si="37"/>
        <v>0</v>
      </c>
      <c r="S165" s="109">
        <f t="shared" si="38"/>
        <v>0</v>
      </c>
      <c r="T165" s="109">
        <f t="shared" si="39"/>
        <v>0</v>
      </c>
      <c r="U165" s="109">
        <f t="shared" si="40"/>
        <v>0</v>
      </c>
      <c r="V165" s="19"/>
      <c r="W165" s="109">
        <f t="shared" si="41"/>
        <v>0</v>
      </c>
      <c r="X165" s="109">
        <f t="shared" si="42"/>
        <v>0</v>
      </c>
      <c r="Y165" s="70"/>
    </row>
    <row r="166" spans="1:25" ht="19.5" customHeight="1">
      <c r="A166" s="20"/>
      <c r="B166" s="22"/>
      <c r="C166" s="22"/>
      <c r="D166" s="53"/>
      <c r="E166" s="139" t="s">
        <v>661</v>
      </c>
      <c r="F166" s="140" t="s">
        <v>537</v>
      </c>
      <c r="G166" s="255">
        <v>0</v>
      </c>
      <c r="H166" s="255"/>
      <c r="I166" s="255">
        <v>0</v>
      </c>
      <c r="J166" s="255">
        <v>0</v>
      </c>
      <c r="K166" s="255"/>
      <c r="L166" s="259">
        <v>0</v>
      </c>
      <c r="M166" s="108">
        <f t="shared" si="33"/>
        <v>0</v>
      </c>
      <c r="N166" s="109">
        <f t="shared" si="34"/>
        <v>0</v>
      </c>
      <c r="O166" s="109">
        <f t="shared" si="35"/>
        <v>0</v>
      </c>
      <c r="P166" s="109">
        <f t="shared" si="43"/>
        <v>0</v>
      </c>
      <c r="Q166" s="109">
        <f t="shared" si="36"/>
        <v>0</v>
      </c>
      <c r="R166" s="109">
        <f t="shared" si="37"/>
        <v>0</v>
      </c>
      <c r="S166" s="109">
        <f t="shared" si="38"/>
        <v>0</v>
      </c>
      <c r="T166" s="109">
        <f t="shared" si="39"/>
        <v>0</v>
      </c>
      <c r="U166" s="109">
        <f t="shared" si="40"/>
        <v>0</v>
      </c>
      <c r="V166" s="19"/>
      <c r="W166" s="109">
        <f t="shared" si="41"/>
        <v>0</v>
      </c>
      <c r="X166" s="109">
        <f t="shared" si="42"/>
        <v>0</v>
      </c>
      <c r="Y166" s="70"/>
    </row>
    <row r="167" spans="1:25" s="111" customFormat="1" ht="21">
      <c r="A167" s="118" t="s">
        <v>271</v>
      </c>
      <c r="B167" s="119" t="s">
        <v>259</v>
      </c>
      <c r="C167" s="119" t="s">
        <v>214</v>
      </c>
      <c r="D167" s="108" t="s">
        <v>194</v>
      </c>
      <c r="E167" s="113" t="s">
        <v>272</v>
      </c>
      <c r="F167" s="120"/>
      <c r="G167" s="220">
        <f>H167+I167</f>
        <v>5600</v>
      </c>
      <c r="H167" s="220">
        <f>H169</f>
        <v>5600</v>
      </c>
      <c r="I167" s="220">
        <f>I171</f>
        <v>0</v>
      </c>
      <c r="J167" s="220">
        <v>501.8</v>
      </c>
      <c r="K167" s="220">
        <f>K169</f>
        <v>501.8</v>
      </c>
      <c r="L167" s="259">
        <v>0</v>
      </c>
      <c r="M167" s="108">
        <f t="shared" si="33"/>
        <v>8500</v>
      </c>
      <c r="N167" s="109">
        <v>8500</v>
      </c>
      <c r="O167" s="109">
        <f t="shared" si="35"/>
        <v>0</v>
      </c>
      <c r="P167" s="109">
        <f t="shared" si="43"/>
        <v>7998.2</v>
      </c>
      <c r="Q167" s="109">
        <f t="shared" si="36"/>
        <v>7998.2</v>
      </c>
      <c r="R167" s="109">
        <f t="shared" si="37"/>
        <v>0</v>
      </c>
      <c r="S167" s="109">
        <f t="shared" si="38"/>
        <v>9010</v>
      </c>
      <c r="T167" s="109">
        <f t="shared" si="39"/>
        <v>9010</v>
      </c>
      <c r="U167" s="109">
        <f t="shared" si="40"/>
        <v>0</v>
      </c>
      <c r="V167" s="109">
        <f>W167</f>
        <v>9460.5</v>
      </c>
      <c r="W167" s="109">
        <f t="shared" si="41"/>
        <v>9460.5</v>
      </c>
      <c r="X167" s="109">
        <f t="shared" si="42"/>
        <v>0</v>
      </c>
      <c r="Y167" s="115"/>
    </row>
    <row r="168" spans="1:25" ht="12.75" customHeight="1">
      <c r="A168" s="20"/>
      <c r="B168" s="22"/>
      <c r="C168" s="22"/>
      <c r="D168" s="53"/>
      <c r="E168" s="54" t="s">
        <v>199</v>
      </c>
      <c r="F168" s="103"/>
      <c r="G168" s="256"/>
      <c r="H168" s="256"/>
      <c r="I168" s="256"/>
      <c r="J168" s="256"/>
      <c r="K168" s="256"/>
      <c r="L168" s="259">
        <v>0</v>
      </c>
      <c r="M168" s="108">
        <f t="shared" si="33"/>
        <v>0</v>
      </c>
      <c r="N168" s="109">
        <f t="shared" si="34"/>
        <v>0</v>
      </c>
      <c r="O168" s="109">
        <f t="shared" si="35"/>
        <v>0</v>
      </c>
      <c r="P168" s="109">
        <f t="shared" si="43"/>
        <v>0</v>
      </c>
      <c r="Q168" s="109">
        <f t="shared" si="36"/>
        <v>0</v>
      </c>
      <c r="R168" s="109">
        <f t="shared" si="37"/>
        <v>0</v>
      </c>
      <c r="S168" s="109">
        <f t="shared" si="38"/>
        <v>0</v>
      </c>
      <c r="T168" s="109">
        <f t="shared" si="39"/>
        <v>0</v>
      </c>
      <c r="U168" s="109">
        <f t="shared" si="40"/>
        <v>0</v>
      </c>
      <c r="V168" s="19"/>
      <c r="W168" s="109">
        <f t="shared" si="41"/>
        <v>0</v>
      </c>
      <c r="X168" s="109">
        <f t="shared" si="42"/>
        <v>0</v>
      </c>
      <c r="Y168" s="70"/>
    </row>
    <row r="169" spans="1:25" s="128" customFormat="1" ht="12.75" customHeight="1">
      <c r="A169" s="122" t="s">
        <v>273</v>
      </c>
      <c r="B169" s="123" t="s">
        <v>259</v>
      </c>
      <c r="C169" s="123" t="s">
        <v>214</v>
      </c>
      <c r="D169" s="123" t="s">
        <v>197</v>
      </c>
      <c r="E169" s="124" t="s">
        <v>272</v>
      </c>
      <c r="F169" s="125"/>
      <c r="G169" s="221">
        <f>H169</f>
        <v>5600</v>
      </c>
      <c r="H169" s="221">
        <f>H171</f>
        <v>5600</v>
      </c>
      <c r="I169" s="221"/>
      <c r="J169" s="221">
        <v>501.8</v>
      </c>
      <c r="K169" s="221">
        <f>K171</f>
        <v>501.8</v>
      </c>
      <c r="L169" s="259">
        <v>0</v>
      </c>
      <c r="M169" s="108">
        <f t="shared" si="33"/>
        <v>8500</v>
      </c>
      <c r="N169" s="109">
        <v>8500</v>
      </c>
      <c r="O169" s="109">
        <f t="shared" si="35"/>
        <v>0</v>
      </c>
      <c r="P169" s="109">
        <f t="shared" si="43"/>
        <v>7998.2</v>
      </c>
      <c r="Q169" s="109">
        <f t="shared" si="36"/>
        <v>7998.2</v>
      </c>
      <c r="R169" s="109">
        <f t="shared" si="37"/>
        <v>0</v>
      </c>
      <c r="S169" s="109">
        <f t="shared" si="38"/>
        <v>9010</v>
      </c>
      <c r="T169" s="109">
        <f t="shared" si="39"/>
        <v>9010</v>
      </c>
      <c r="U169" s="109">
        <f t="shared" si="40"/>
        <v>0</v>
      </c>
      <c r="V169" s="109">
        <f>W169</f>
        <v>9460.5</v>
      </c>
      <c r="W169" s="109">
        <f t="shared" si="41"/>
        <v>9460.5</v>
      </c>
      <c r="X169" s="109">
        <f t="shared" si="42"/>
        <v>0</v>
      </c>
      <c r="Y169" s="127"/>
    </row>
    <row r="170" spans="1:25" ht="12.75" customHeight="1">
      <c r="A170" s="20"/>
      <c r="B170" s="22"/>
      <c r="C170" s="22"/>
      <c r="D170" s="53"/>
      <c r="E170" s="54" t="s">
        <v>5</v>
      </c>
      <c r="F170" s="103"/>
      <c r="G170" s="256"/>
      <c r="H170" s="256"/>
      <c r="I170" s="256"/>
      <c r="J170" s="256"/>
      <c r="K170" s="256"/>
      <c r="L170" s="259">
        <v>0</v>
      </c>
      <c r="M170" s="108">
        <f t="shared" si="33"/>
        <v>0</v>
      </c>
      <c r="N170" s="109">
        <f t="shared" si="34"/>
        <v>0</v>
      </c>
      <c r="O170" s="109">
        <f t="shared" si="35"/>
        <v>0</v>
      </c>
      <c r="P170" s="109">
        <f t="shared" si="43"/>
        <v>0</v>
      </c>
      <c r="Q170" s="109">
        <f t="shared" si="36"/>
        <v>0</v>
      </c>
      <c r="R170" s="109">
        <f t="shared" si="37"/>
        <v>0</v>
      </c>
      <c r="S170" s="109">
        <f t="shared" si="38"/>
        <v>0</v>
      </c>
      <c r="T170" s="109">
        <f t="shared" si="39"/>
        <v>0</v>
      </c>
      <c r="U170" s="109">
        <f t="shared" si="40"/>
        <v>0</v>
      </c>
      <c r="V170" s="19"/>
      <c r="W170" s="109">
        <f t="shared" si="41"/>
        <v>0</v>
      </c>
      <c r="X170" s="109">
        <f t="shared" si="42"/>
        <v>0</v>
      </c>
      <c r="Y170" s="70"/>
    </row>
    <row r="171" spans="1:25" s="111" customFormat="1" ht="10.5">
      <c r="A171" s="118"/>
      <c r="B171" s="119"/>
      <c r="C171" s="119"/>
      <c r="D171" s="108"/>
      <c r="E171" s="113" t="s">
        <v>601</v>
      </c>
      <c r="F171" s="120"/>
      <c r="G171" s="220">
        <f>H171+I171</f>
        <v>5600</v>
      </c>
      <c r="H171" s="220">
        <f>H172+H174+H175+H173</f>
        <v>5600</v>
      </c>
      <c r="I171" s="220">
        <f>I177</f>
        <v>0</v>
      </c>
      <c r="J171" s="220">
        <v>501.8</v>
      </c>
      <c r="K171" s="220">
        <f>K172+K174+K175+K173</f>
        <v>501.8</v>
      </c>
      <c r="L171" s="259">
        <v>0</v>
      </c>
      <c r="M171" s="108">
        <f t="shared" si="33"/>
        <v>8500</v>
      </c>
      <c r="N171" s="109">
        <v>8500</v>
      </c>
      <c r="O171" s="109">
        <f t="shared" si="35"/>
        <v>0</v>
      </c>
      <c r="P171" s="109">
        <f t="shared" si="43"/>
        <v>7998.2</v>
      </c>
      <c r="Q171" s="109">
        <f t="shared" si="36"/>
        <v>7998.2</v>
      </c>
      <c r="R171" s="109">
        <f t="shared" si="37"/>
        <v>0</v>
      </c>
      <c r="S171" s="109">
        <f t="shared" si="38"/>
        <v>9010</v>
      </c>
      <c r="T171" s="109">
        <f t="shared" si="39"/>
        <v>9010</v>
      </c>
      <c r="U171" s="109">
        <f t="shared" si="40"/>
        <v>0</v>
      </c>
      <c r="V171" s="109">
        <f>W171</f>
        <v>9460.5</v>
      </c>
      <c r="W171" s="109">
        <f t="shared" si="41"/>
        <v>9460.5</v>
      </c>
      <c r="X171" s="109">
        <f t="shared" si="42"/>
        <v>0</v>
      </c>
      <c r="Y171" s="115"/>
    </row>
    <row r="172" spans="1:25" s="160" customFormat="1" ht="21">
      <c r="A172" s="155"/>
      <c r="B172" s="156"/>
      <c r="C172" s="156"/>
      <c r="D172" s="157"/>
      <c r="E172" s="161" t="s">
        <v>663</v>
      </c>
      <c r="F172" s="162"/>
      <c r="G172" s="220"/>
      <c r="H172" s="220"/>
      <c r="I172" s="220"/>
      <c r="J172" s="220"/>
      <c r="K172" s="220"/>
      <c r="L172" s="259">
        <v>0</v>
      </c>
      <c r="M172" s="108">
        <f t="shared" si="33"/>
        <v>0</v>
      </c>
      <c r="N172" s="109">
        <f t="shared" si="34"/>
        <v>0</v>
      </c>
      <c r="O172" s="109">
        <f t="shared" si="35"/>
        <v>0</v>
      </c>
      <c r="P172" s="109">
        <f t="shared" si="43"/>
        <v>0</v>
      </c>
      <c r="Q172" s="109">
        <f t="shared" si="36"/>
        <v>0</v>
      </c>
      <c r="R172" s="109">
        <f t="shared" si="37"/>
        <v>0</v>
      </c>
      <c r="S172" s="109">
        <f t="shared" si="38"/>
        <v>0</v>
      </c>
      <c r="T172" s="109">
        <f t="shared" si="39"/>
        <v>0</v>
      </c>
      <c r="U172" s="109">
        <f t="shared" si="40"/>
        <v>0</v>
      </c>
      <c r="V172" s="109">
        <f>W172</f>
        <v>0</v>
      </c>
      <c r="W172" s="109">
        <f t="shared" si="41"/>
        <v>0</v>
      </c>
      <c r="X172" s="109">
        <f t="shared" si="42"/>
        <v>0</v>
      </c>
      <c r="Y172" s="159"/>
    </row>
    <row r="173" spans="1:25" ht="12.75" customHeight="1">
      <c r="A173" s="20"/>
      <c r="B173" s="22"/>
      <c r="C173" s="22"/>
      <c r="D173" s="53"/>
      <c r="E173" s="139" t="s">
        <v>701</v>
      </c>
      <c r="F173" s="140">
        <v>4269</v>
      </c>
      <c r="G173" s="258">
        <f>H173</f>
        <v>2700</v>
      </c>
      <c r="H173" s="258">
        <v>2700</v>
      </c>
      <c r="I173" s="255"/>
      <c r="J173" s="258">
        <f>K173</f>
        <v>501.8</v>
      </c>
      <c r="K173" s="258">
        <v>501.8</v>
      </c>
      <c r="L173" s="259">
        <v>0</v>
      </c>
      <c r="M173" s="108">
        <f t="shared" si="33"/>
        <v>551.7291</v>
      </c>
      <c r="N173" s="109">
        <f t="shared" si="34"/>
        <v>551.7291</v>
      </c>
      <c r="O173" s="109">
        <f t="shared" si="35"/>
        <v>0</v>
      </c>
      <c r="P173" s="109">
        <f t="shared" si="43"/>
        <v>49.929100000000005</v>
      </c>
      <c r="Q173" s="109">
        <f t="shared" si="36"/>
        <v>49.929100000000005</v>
      </c>
      <c r="R173" s="109">
        <f t="shared" si="37"/>
        <v>0</v>
      </c>
      <c r="S173" s="109">
        <f t="shared" si="38"/>
        <v>584.832846</v>
      </c>
      <c r="T173" s="109">
        <f t="shared" si="39"/>
        <v>584.832846</v>
      </c>
      <c r="U173" s="109">
        <f t="shared" si="40"/>
        <v>0</v>
      </c>
      <c r="V173" s="19">
        <f>W173</f>
        <v>614.0744883</v>
      </c>
      <c r="W173" s="109">
        <f t="shared" si="41"/>
        <v>614.0744883</v>
      </c>
      <c r="X173" s="109">
        <f t="shared" si="42"/>
        <v>0</v>
      </c>
      <c r="Y173" s="70"/>
    </row>
    <row r="174" spans="1:25" ht="21.75" customHeight="1">
      <c r="A174" s="20"/>
      <c r="B174" s="22"/>
      <c r="C174" s="22"/>
      <c r="D174" s="53"/>
      <c r="E174" s="139" t="s">
        <v>664</v>
      </c>
      <c r="F174" s="140" t="s">
        <v>430</v>
      </c>
      <c r="G174" s="258">
        <f>H174</f>
        <v>600</v>
      </c>
      <c r="H174" s="258">
        <v>600</v>
      </c>
      <c r="I174" s="255"/>
      <c r="J174" s="258">
        <f>K174</f>
        <v>0</v>
      </c>
      <c r="K174" s="258"/>
      <c r="L174" s="259">
        <v>0</v>
      </c>
      <c r="M174" s="108">
        <f t="shared" si="33"/>
        <v>0</v>
      </c>
      <c r="N174" s="109">
        <f t="shared" si="34"/>
        <v>0</v>
      </c>
      <c r="O174" s="109">
        <f t="shared" si="35"/>
        <v>0</v>
      </c>
      <c r="P174" s="109">
        <f t="shared" si="43"/>
        <v>0</v>
      </c>
      <c r="Q174" s="109">
        <f t="shared" si="36"/>
        <v>0</v>
      </c>
      <c r="R174" s="109">
        <f t="shared" si="37"/>
        <v>0</v>
      </c>
      <c r="S174" s="109">
        <f t="shared" si="38"/>
        <v>0</v>
      </c>
      <c r="T174" s="109">
        <f t="shared" si="39"/>
        <v>0</v>
      </c>
      <c r="U174" s="109">
        <f t="shared" si="40"/>
        <v>0</v>
      </c>
      <c r="V174" s="19"/>
      <c r="W174" s="109">
        <f t="shared" si="41"/>
        <v>0</v>
      </c>
      <c r="X174" s="109">
        <f t="shared" si="42"/>
        <v>0</v>
      </c>
      <c r="Y174" s="70"/>
    </row>
    <row r="175" spans="1:25" ht="21.75" customHeight="1">
      <c r="A175" s="20"/>
      <c r="B175" s="22"/>
      <c r="C175" s="22"/>
      <c r="D175" s="53"/>
      <c r="E175" s="56" t="s">
        <v>429</v>
      </c>
      <c r="F175" s="129" t="s">
        <v>428</v>
      </c>
      <c r="G175" s="258"/>
      <c r="H175" s="258">
        <v>2300</v>
      </c>
      <c r="I175" s="255"/>
      <c r="J175" s="258"/>
      <c r="K175" s="258"/>
      <c r="L175" s="259">
        <v>0</v>
      </c>
      <c r="M175" s="108">
        <f t="shared" si="33"/>
        <v>0</v>
      </c>
      <c r="N175" s="109">
        <f t="shared" si="34"/>
        <v>0</v>
      </c>
      <c r="O175" s="109">
        <f t="shared" si="35"/>
        <v>0</v>
      </c>
      <c r="P175" s="109">
        <f t="shared" si="43"/>
        <v>0</v>
      </c>
      <c r="Q175" s="109">
        <f t="shared" si="36"/>
        <v>0</v>
      </c>
      <c r="R175" s="109">
        <f t="shared" si="37"/>
        <v>0</v>
      </c>
      <c r="S175" s="109">
        <f t="shared" si="38"/>
        <v>0</v>
      </c>
      <c r="T175" s="109">
        <f t="shared" si="39"/>
        <v>0</v>
      </c>
      <c r="U175" s="109">
        <f t="shared" si="40"/>
        <v>0</v>
      </c>
      <c r="V175" s="19"/>
      <c r="W175" s="109">
        <f t="shared" si="41"/>
        <v>0</v>
      </c>
      <c r="X175" s="109">
        <f t="shared" si="42"/>
        <v>0</v>
      </c>
      <c r="Y175" s="70"/>
    </row>
    <row r="176" spans="1:25" ht="27.75" customHeight="1">
      <c r="A176" s="20"/>
      <c r="B176" s="22"/>
      <c r="C176" s="22"/>
      <c r="D176" s="53"/>
      <c r="E176" s="139" t="s">
        <v>665</v>
      </c>
      <c r="F176" s="140" t="s">
        <v>456</v>
      </c>
      <c r="G176" s="258">
        <f>H176</f>
        <v>0</v>
      </c>
      <c r="H176" s="258"/>
      <c r="I176" s="255"/>
      <c r="J176" s="258">
        <f>K176</f>
        <v>0</v>
      </c>
      <c r="K176" s="258"/>
      <c r="L176" s="259">
        <v>0</v>
      </c>
      <c r="M176" s="108">
        <f t="shared" si="33"/>
        <v>0</v>
      </c>
      <c r="N176" s="109">
        <f t="shared" si="34"/>
        <v>0</v>
      </c>
      <c r="O176" s="109">
        <f t="shared" si="35"/>
        <v>0</v>
      </c>
      <c r="P176" s="109">
        <f t="shared" si="43"/>
        <v>0</v>
      </c>
      <c r="Q176" s="109">
        <f t="shared" si="36"/>
        <v>0</v>
      </c>
      <c r="R176" s="109">
        <f t="shared" si="37"/>
        <v>0</v>
      </c>
      <c r="S176" s="109">
        <f t="shared" si="38"/>
        <v>0</v>
      </c>
      <c r="T176" s="109">
        <f t="shared" si="39"/>
        <v>0</v>
      </c>
      <c r="U176" s="109">
        <f t="shared" si="40"/>
        <v>0</v>
      </c>
      <c r="V176" s="19">
        <f>W176</f>
        <v>0</v>
      </c>
      <c r="W176" s="109">
        <f t="shared" si="41"/>
        <v>0</v>
      </c>
      <c r="X176" s="109">
        <f t="shared" si="42"/>
        <v>0</v>
      </c>
      <c r="Y176" s="70"/>
    </row>
    <row r="177" spans="1:25" s="6" customFormat="1" ht="17.25" customHeight="1">
      <c r="A177" s="10"/>
      <c r="B177" s="11"/>
      <c r="C177" s="11"/>
      <c r="D177" s="46"/>
      <c r="E177" s="56" t="s">
        <v>523</v>
      </c>
      <c r="F177" s="129" t="s">
        <v>522</v>
      </c>
      <c r="G177" s="257">
        <f>I177</f>
        <v>0</v>
      </c>
      <c r="H177" s="257"/>
      <c r="I177" s="257"/>
      <c r="J177" s="257">
        <f>L177</f>
        <v>0</v>
      </c>
      <c r="K177" s="257"/>
      <c r="L177" s="259">
        <v>0</v>
      </c>
      <c r="M177" s="108">
        <f t="shared" si="33"/>
        <v>0</v>
      </c>
      <c r="N177" s="109">
        <f t="shared" si="34"/>
        <v>0</v>
      </c>
      <c r="O177" s="109">
        <f t="shared" si="35"/>
        <v>0</v>
      </c>
      <c r="P177" s="109">
        <f t="shared" si="43"/>
        <v>0</v>
      </c>
      <c r="Q177" s="109">
        <f t="shared" si="36"/>
        <v>0</v>
      </c>
      <c r="R177" s="109">
        <f t="shared" si="37"/>
        <v>0</v>
      </c>
      <c r="S177" s="109">
        <f t="shared" si="38"/>
        <v>0</v>
      </c>
      <c r="T177" s="109">
        <f t="shared" si="39"/>
        <v>0</v>
      </c>
      <c r="U177" s="109">
        <f t="shared" si="40"/>
        <v>0</v>
      </c>
      <c r="V177" s="19"/>
      <c r="W177" s="109">
        <f t="shared" si="41"/>
        <v>0</v>
      </c>
      <c r="X177" s="109">
        <f t="shared" si="42"/>
        <v>0</v>
      </c>
      <c r="Y177" s="69"/>
    </row>
    <row r="178" spans="1:25" s="111" customFormat="1" ht="21">
      <c r="A178" s="118" t="s">
        <v>274</v>
      </c>
      <c r="B178" s="119" t="s">
        <v>275</v>
      </c>
      <c r="C178" s="119" t="s">
        <v>194</v>
      </c>
      <c r="D178" s="108" t="s">
        <v>194</v>
      </c>
      <c r="E178" s="113" t="s">
        <v>276</v>
      </c>
      <c r="F178" s="120"/>
      <c r="G178" s="220">
        <f>H178+I178</f>
        <v>312408.6</v>
      </c>
      <c r="H178" s="220">
        <f>H197+H187</f>
        <v>172663</v>
      </c>
      <c r="I178" s="220">
        <f>I197+I187</f>
        <v>139745.6</v>
      </c>
      <c r="J178" s="220">
        <f>K178+L178</f>
        <v>978475.0000000001</v>
      </c>
      <c r="K178" s="220">
        <f>K197+K187+K180</f>
        <v>347070</v>
      </c>
      <c r="L178" s="220">
        <f>L180+L187+L197</f>
        <v>631405.0000000001</v>
      </c>
      <c r="M178" s="108">
        <f t="shared" si="33"/>
        <v>1157600.21</v>
      </c>
      <c r="N178" s="109">
        <f t="shared" si="34"/>
        <v>381603.46499999997</v>
      </c>
      <c r="O178" s="109">
        <f t="shared" si="35"/>
        <v>775996.7450000001</v>
      </c>
      <c r="P178" s="109">
        <f t="shared" si="43"/>
        <v>179125.20999999985</v>
      </c>
      <c r="Q178" s="109">
        <f t="shared" si="36"/>
        <v>34533.46499999997</v>
      </c>
      <c r="R178" s="109">
        <f t="shared" si="37"/>
        <v>144591.745</v>
      </c>
      <c r="S178" s="109">
        <f t="shared" si="38"/>
        <v>1227056.2226</v>
      </c>
      <c r="T178" s="109">
        <f t="shared" si="39"/>
        <v>404499.67289999995</v>
      </c>
      <c r="U178" s="109">
        <f t="shared" si="40"/>
        <v>822556.5497000001</v>
      </c>
      <c r="V178" s="109">
        <f>W178+X178</f>
        <v>1288409.03373</v>
      </c>
      <c r="W178" s="109">
        <f t="shared" si="41"/>
        <v>424724.6565449999</v>
      </c>
      <c r="X178" s="109">
        <f t="shared" si="42"/>
        <v>863684.3771850001</v>
      </c>
      <c r="Y178" s="115"/>
    </row>
    <row r="179" spans="1:25" ht="12.75" customHeight="1">
      <c r="A179" s="20"/>
      <c r="B179" s="22"/>
      <c r="C179" s="22"/>
      <c r="D179" s="53"/>
      <c r="E179" s="54" t="s">
        <v>5</v>
      </c>
      <c r="F179" s="103"/>
      <c r="G179" s="256"/>
      <c r="H179" s="256"/>
      <c r="I179" s="256"/>
      <c r="J179" s="256"/>
      <c r="K179" s="256"/>
      <c r="L179" s="256"/>
      <c r="M179" s="108">
        <f t="shared" si="33"/>
        <v>0</v>
      </c>
      <c r="N179" s="109">
        <f t="shared" si="34"/>
        <v>0</v>
      </c>
      <c r="O179" s="109">
        <f t="shared" si="35"/>
        <v>0</v>
      </c>
      <c r="P179" s="109">
        <f t="shared" si="43"/>
        <v>0</v>
      </c>
      <c r="Q179" s="109">
        <f t="shared" si="36"/>
        <v>0</v>
      </c>
      <c r="R179" s="109">
        <f t="shared" si="37"/>
        <v>0</v>
      </c>
      <c r="S179" s="109">
        <f t="shared" si="38"/>
        <v>0</v>
      </c>
      <c r="T179" s="109">
        <f t="shared" si="39"/>
        <v>0</v>
      </c>
      <c r="U179" s="109">
        <f t="shared" si="40"/>
        <v>0</v>
      </c>
      <c r="V179" s="19"/>
      <c r="W179" s="109">
        <f t="shared" si="41"/>
        <v>0</v>
      </c>
      <c r="X179" s="109">
        <f t="shared" si="42"/>
        <v>0</v>
      </c>
      <c r="Y179" s="70"/>
    </row>
    <row r="180" spans="1:25" s="6" customFormat="1" ht="10.5">
      <c r="A180" s="16" t="s">
        <v>277</v>
      </c>
      <c r="B180" s="18" t="s">
        <v>275</v>
      </c>
      <c r="C180" s="18" t="s">
        <v>197</v>
      </c>
      <c r="D180" s="163" t="s">
        <v>194</v>
      </c>
      <c r="E180" s="55" t="s">
        <v>278</v>
      </c>
      <c r="F180" s="164"/>
      <c r="G180" s="222">
        <f>I180</f>
        <v>0</v>
      </c>
      <c r="H180" s="222">
        <v>0</v>
      </c>
      <c r="I180" s="222">
        <f>I182</f>
        <v>0</v>
      </c>
      <c r="J180" s="222">
        <f>L180</f>
        <v>90504.3</v>
      </c>
      <c r="K180" s="222">
        <f>K184</f>
        <v>284526.2</v>
      </c>
      <c r="L180" s="222">
        <f>L185+L186</f>
        <v>90504.3</v>
      </c>
      <c r="M180" s="108">
        <f t="shared" si="33"/>
        <v>424066.34160000004</v>
      </c>
      <c r="N180" s="109">
        <f t="shared" si="34"/>
        <v>312836.5569</v>
      </c>
      <c r="O180" s="109">
        <f t="shared" si="35"/>
        <v>111229.7847</v>
      </c>
      <c r="P180" s="109">
        <f t="shared" si="43"/>
        <v>333562.04160000006</v>
      </c>
      <c r="Q180" s="109">
        <f t="shared" si="36"/>
        <v>28310.356900000013</v>
      </c>
      <c r="R180" s="109">
        <f t="shared" si="37"/>
        <v>20725.4847</v>
      </c>
      <c r="S180" s="109">
        <f t="shared" si="38"/>
        <v>449510.322096</v>
      </c>
      <c r="T180" s="109">
        <f t="shared" si="39"/>
        <v>331606.750314</v>
      </c>
      <c r="U180" s="109">
        <f t="shared" si="40"/>
        <v>117903.571782</v>
      </c>
      <c r="V180" s="19">
        <v>0</v>
      </c>
      <c r="W180" s="109">
        <f t="shared" si="41"/>
        <v>348187.08782970003</v>
      </c>
      <c r="X180" s="109">
        <f t="shared" si="42"/>
        <v>123798.7503711</v>
      </c>
      <c r="Y180" s="69"/>
    </row>
    <row r="181" spans="1:25" ht="12.75" customHeight="1">
      <c r="A181" s="35"/>
      <c r="B181" s="37"/>
      <c r="C181" s="37"/>
      <c r="D181" s="149"/>
      <c r="E181" s="54" t="s">
        <v>199</v>
      </c>
      <c r="F181" s="103"/>
      <c r="G181" s="256"/>
      <c r="H181" s="256"/>
      <c r="I181" s="256"/>
      <c r="J181" s="256"/>
      <c r="K181" s="256"/>
      <c r="L181" s="256">
        <v>0</v>
      </c>
      <c r="M181" s="108">
        <f t="shared" si="33"/>
        <v>0</v>
      </c>
      <c r="N181" s="109">
        <f t="shared" si="34"/>
        <v>0</v>
      </c>
      <c r="O181" s="109">
        <f t="shared" si="35"/>
        <v>0</v>
      </c>
      <c r="P181" s="109">
        <f t="shared" si="43"/>
        <v>0</v>
      </c>
      <c r="Q181" s="109">
        <f t="shared" si="36"/>
        <v>0</v>
      </c>
      <c r="R181" s="109">
        <f t="shared" si="37"/>
        <v>0</v>
      </c>
      <c r="S181" s="109">
        <f t="shared" si="38"/>
        <v>0</v>
      </c>
      <c r="T181" s="109">
        <f t="shared" si="39"/>
        <v>0</v>
      </c>
      <c r="U181" s="109">
        <f t="shared" si="40"/>
        <v>0</v>
      </c>
      <c r="V181" s="19"/>
      <c r="W181" s="109">
        <f t="shared" si="41"/>
        <v>0</v>
      </c>
      <c r="X181" s="109">
        <f t="shared" si="42"/>
        <v>0</v>
      </c>
      <c r="Y181" s="70"/>
    </row>
    <row r="182" spans="1:25" ht="12.75" customHeight="1">
      <c r="A182" s="165" t="s">
        <v>279</v>
      </c>
      <c r="B182" s="166" t="s">
        <v>275</v>
      </c>
      <c r="C182" s="166" t="s">
        <v>197</v>
      </c>
      <c r="D182" s="166" t="s">
        <v>197</v>
      </c>
      <c r="E182" s="167" t="s">
        <v>278</v>
      </c>
      <c r="F182" s="103"/>
      <c r="G182" s="256">
        <f>I182</f>
        <v>0</v>
      </c>
      <c r="H182" s="256"/>
      <c r="I182" s="256">
        <f>I185</f>
        <v>0</v>
      </c>
      <c r="J182" s="256">
        <f>L182</f>
        <v>90504.3</v>
      </c>
      <c r="K182" s="256"/>
      <c r="L182" s="256">
        <f>L185+L186</f>
        <v>90504.3</v>
      </c>
      <c r="M182" s="108">
        <f t="shared" si="33"/>
        <v>111229.7847</v>
      </c>
      <c r="N182" s="109">
        <f t="shared" si="34"/>
        <v>0</v>
      </c>
      <c r="O182" s="109">
        <f t="shared" si="35"/>
        <v>111229.7847</v>
      </c>
      <c r="P182" s="109">
        <f t="shared" si="43"/>
        <v>20725.4847</v>
      </c>
      <c r="Q182" s="109">
        <f t="shared" si="36"/>
        <v>0</v>
      </c>
      <c r="R182" s="109">
        <f t="shared" si="37"/>
        <v>20725.4847</v>
      </c>
      <c r="S182" s="109">
        <f t="shared" si="38"/>
        <v>117903.571782</v>
      </c>
      <c r="T182" s="109">
        <f t="shared" si="39"/>
        <v>0</v>
      </c>
      <c r="U182" s="109">
        <f t="shared" si="40"/>
        <v>117903.571782</v>
      </c>
      <c r="V182" s="19">
        <v>0</v>
      </c>
      <c r="W182" s="109">
        <f t="shared" si="41"/>
        <v>0</v>
      </c>
      <c r="X182" s="109">
        <f t="shared" si="42"/>
        <v>123798.7503711</v>
      </c>
      <c r="Y182" s="70"/>
    </row>
    <row r="183" spans="1:25" ht="12.75" customHeight="1">
      <c r="A183" s="20"/>
      <c r="B183" s="22"/>
      <c r="C183" s="22"/>
      <c r="D183" s="53"/>
      <c r="E183" s="54" t="s">
        <v>5</v>
      </c>
      <c r="F183" s="103"/>
      <c r="G183" s="256"/>
      <c r="H183" s="256"/>
      <c r="I183" s="256"/>
      <c r="J183" s="256"/>
      <c r="K183" s="256"/>
      <c r="L183" s="256"/>
      <c r="M183" s="108">
        <f t="shared" si="33"/>
        <v>0</v>
      </c>
      <c r="N183" s="109">
        <f t="shared" si="34"/>
        <v>0</v>
      </c>
      <c r="O183" s="109">
        <f t="shared" si="35"/>
        <v>0</v>
      </c>
      <c r="P183" s="109">
        <f t="shared" si="43"/>
        <v>0</v>
      </c>
      <c r="Q183" s="109">
        <f t="shared" si="36"/>
        <v>0</v>
      </c>
      <c r="R183" s="109">
        <f t="shared" si="37"/>
        <v>0</v>
      </c>
      <c r="S183" s="109">
        <f t="shared" si="38"/>
        <v>0</v>
      </c>
      <c r="T183" s="109">
        <f t="shared" si="39"/>
        <v>0</v>
      </c>
      <c r="U183" s="109">
        <f t="shared" si="40"/>
        <v>0</v>
      </c>
      <c r="V183" s="19"/>
      <c r="W183" s="109">
        <f t="shared" si="41"/>
        <v>0</v>
      </c>
      <c r="X183" s="109">
        <f t="shared" si="42"/>
        <v>0</v>
      </c>
      <c r="Y183" s="70"/>
    </row>
    <row r="184" spans="1:25" s="6" customFormat="1" ht="23.25" customHeight="1">
      <c r="A184" s="10"/>
      <c r="B184" s="11"/>
      <c r="C184" s="11"/>
      <c r="D184" s="46"/>
      <c r="E184" s="139" t="s">
        <v>665</v>
      </c>
      <c r="F184" s="140">
        <v>4511</v>
      </c>
      <c r="G184" s="257">
        <f>H184</f>
        <v>0</v>
      </c>
      <c r="H184" s="257">
        <v>0</v>
      </c>
      <c r="I184" s="222"/>
      <c r="J184" s="257">
        <f>K184</f>
        <v>284526.2</v>
      </c>
      <c r="K184" s="257">
        <v>284526.2</v>
      </c>
      <c r="L184" s="222">
        <v>0</v>
      </c>
      <c r="M184" s="108">
        <f t="shared" si="33"/>
        <v>312836.5569</v>
      </c>
      <c r="N184" s="109">
        <f t="shared" si="34"/>
        <v>312836.5569</v>
      </c>
      <c r="O184" s="109">
        <f t="shared" si="35"/>
        <v>0</v>
      </c>
      <c r="P184" s="109">
        <f t="shared" si="43"/>
        <v>28310.356900000013</v>
      </c>
      <c r="Q184" s="109">
        <f t="shared" si="36"/>
        <v>28310.356900000013</v>
      </c>
      <c r="R184" s="109">
        <f t="shared" si="37"/>
        <v>0</v>
      </c>
      <c r="S184" s="109">
        <f t="shared" si="38"/>
        <v>331606.750314</v>
      </c>
      <c r="T184" s="109">
        <f t="shared" si="39"/>
        <v>331606.750314</v>
      </c>
      <c r="U184" s="109">
        <f t="shared" si="40"/>
        <v>0</v>
      </c>
      <c r="V184" s="19">
        <v>0</v>
      </c>
      <c r="W184" s="109">
        <f t="shared" si="41"/>
        <v>348187.08782970003</v>
      </c>
      <c r="X184" s="109">
        <f t="shared" si="42"/>
        <v>0</v>
      </c>
      <c r="Y184" s="69"/>
    </row>
    <row r="185" spans="1:25" ht="12.75" customHeight="1">
      <c r="A185" s="20"/>
      <c r="B185" s="22"/>
      <c r="C185" s="22"/>
      <c r="D185" s="53"/>
      <c r="E185" s="139" t="s">
        <v>666</v>
      </c>
      <c r="F185" s="140" t="s">
        <v>522</v>
      </c>
      <c r="G185" s="258">
        <f>I185</f>
        <v>0</v>
      </c>
      <c r="H185" s="255"/>
      <c r="I185" s="258">
        <v>0</v>
      </c>
      <c r="J185" s="258">
        <f>L185</f>
        <v>87624.3</v>
      </c>
      <c r="K185" s="255"/>
      <c r="L185" s="258">
        <v>87624.3</v>
      </c>
      <c r="M185" s="108">
        <f t="shared" si="33"/>
        <v>107690.2647</v>
      </c>
      <c r="N185" s="109">
        <f t="shared" si="34"/>
        <v>0</v>
      </c>
      <c r="O185" s="109">
        <f t="shared" si="35"/>
        <v>107690.2647</v>
      </c>
      <c r="P185" s="109">
        <f t="shared" si="43"/>
        <v>20065.964699999997</v>
      </c>
      <c r="Q185" s="109">
        <f t="shared" si="36"/>
        <v>0</v>
      </c>
      <c r="R185" s="109">
        <f t="shared" si="37"/>
        <v>20065.964699999997</v>
      </c>
      <c r="S185" s="109">
        <f t="shared" si="38"/>
        <v>114151.680582</v>
      </c>
      <c r="T185" s="109">
        <f t="shared" si="39"/>
        <v>0</v>
      </c>
      <c r="U185" s="109">
        <f t="shared" si="40"/>
        <v>114151.680582</v>
      </c>
      <c r="V185" s="19">
        <v>0</v>
      </c>
      <c r="W185" s="109">
        <f t="shared" si="41"/>
        <v>0</v>
      </c>
      <c r="X185" s="109">
        <f t="shared" si="42"/>
        <v>119859.2646111</v>
      </c>
      <c r="Y185" s="70"/>
    </row>
    <row r="186" spans="1:25" ht="12.75" customHeight="1">
      <c r="A186" s="168"/>
      <c r="B186" s="169"/>
      <c r="C186" s="169"/>
      <c r="D186" s="170"/>
      <c r="E186" s="147" t="s">
        <v>661</v>
      </c>
      <c r="F186" s="148" t="s">
        <v>537</v>
      </c>
      <c r="G186" s="258">
        <f>I186</f>
        <v>0</v>
      </c>
      <c r="H186" s="261"/>
      <c r="I186" s="261">
        <v>0</v>
      </c>
      <c r="J186" s="258">
        <f>L186</f>
        <v>2880</v>
      </c>
      <c r="K186" s="261"/>
      <c r="L186" s="261">
        <v>2880</v>
      </c>
      <c r="M186" s="108">
        <f t="shared" si="33"/>
        <v>3539.52</v>
      </c>
      <c r="N186" s="109">
        <f t="shared" si="34"/>
        <v>0</v>
      </c>
      <c r="O186" s="109">
        <f t="shared" si="35"/>
        <v>3539.52</v>
      </c>
      <c r="P186" s="109">
        <f t="shared" si="43"/>
        <v>659.52</v>
      </c>
      <c r="Q186" s="109">
        <f t="shared" si="36"/>
        <v>0</v>
      </c>
      <c r="R186" s="109">
        <f t="shared" si="37"/>
        <v>659.52</v>
      </c>
      <c r="S186" s="109">
        <f t="shared" si="38"/>
        <v>3751.8912</v>
      </c>
      <c r="T186" s="109">
        <f t="shared" si="39"/>
        <v>0</v>
      </c>
      <c r="U186" s="109">
        <f t="shared" si="40"/>
        <v>3751.8912</v>
      </c>
      <c r="V186" s="266">
        <v>0</v>
      </c>
      <c r="W186" s="109">
        <f t="shared" si="41"/>
        <v>0</v>
      </c>
      <c r="X186" s="109">
        <f t="shared" si="42"/>
        <v>3939.48576</v>
      </c>
      <c r="Y186" s="171"/>
    </row>
    <row r="187" spans="1:24" s="308" customFormat="1" ht="12.75" customHeight="1">
      <c r="A187" s="303">
        <v>2630</v>
      </c>
      <c r="B187" s="304" t="s">
        <v>275</v>
      </c>
      <c r="C187" s="305" t="s">
        <v>203</v>
      </c>
      <c r="D187" s="305" t="s">
        <v>194</v>
      </c>
      <c r="E187" s="306" t="s">
        <v>618</v>
      </c>
      <c r="F187" s="307"/>
      <c r="G187" s="226">
        <f>I187</f>
        <v>8515.7</v>
      </c>
      <c r="H187" s="226">
        <f>H191</f>
        <v>92080</v>
      </c>
      <c r="I187" s="226">
        <f>I189</f>
        <v>8515.7</v>
      </c>
      <c r="J187" s="226">
        <f>L187</f>
        <v>504343.4</v>
      </c>
      <c r="K187" s="226">
        <f>K191</f>
        <v>2538.5</v>
      </c>
      <c r="L187" s="226">
        <f>L194+L196</f>
        <v>504343.4</v>
      </c>
      <c r="M187" s="219">
        <f t="shared" si="33"/>
        <v>622629.1193499999</v>
      </c>
      <c r="N187" s="288">
        <f t="shared" si="34"/>
        <v>2791.08075</v>
      </c>
      <c r="O187" s="288">
        <f t="shared" si="35"/>
        <v>619838.0386</v>
      </c>
      <c r="P187" s="288">
        <f t="shared" si="43"/>
        <v>118285.71934999991</v>
      </c>
      <c r="Q187" s="288">
        <f t="shared" si="36"/>
        <v>252.58075000000008</v>
      </c>
      <c r="R187" s="288">
        <f t="shared" si="37"/>
        <v>115494.63859999995</v>
      </c>
      <c r="S187" s="288">
        <f t="shared" si="38"/>
        <v>659986.866511</v>
      </c>
      <c r="T187" s="288">
        <f t="shared" si="39"/>
        <v>2958.545595</v>
      </c>
      <c r="U187" s="288">
        <f t="shared" si="40"/>
        <v>657028.3209159999</v>
      </c>
      <c r="V187" s="288">
        <f>V189</f>
        <v>692986.2098365499</v>
      </c>
      <c r="W187" s="288">
        <f t="shared" si="41"/>
        <v>3106.47287475</v>
      </c>
      <c r="X187" s="288">
        <f t="shared" si="42"/>
        <v>689879.7369617999</v>
      </c>
    </row>
    <row r="188" spans="1:24" s="65" customFormat="1" ht="12.75" customHeight="1">
      <c r="A188" s="174"/>
      <c r="B188" s="175"/>
      <c r="C188" s="176"/>
      <c r="D188" s="176"/>
      <c r="E188" s="177" t="s">
        <v>667</v>
      </c>
      <c r="F188" s="178"/>
      <c r="G188" s="255"/>
      <c r="H188" s="255"/>
      <c r="I188" s="255"/>
      <c r="J188" s="255"/>
      <c r="K188" s="255"/>
      <c r="L188" s="255"/>
      <c r="M188" s="108">
        <f t="shared" si="33"/>
        <v>0</v>
      </c>
      <c r="N188" s="109">
        <f t="shared" si="34"/>
        <v>0</v>
      </c>
      <c r="O188" s="109">
        <f t="shared" si="35"/>
        <v>0</v>
      </c>
      <c r="P188" s="109">
        <f t="shared" si="43"/>
        <v>0</v>
      </c>
      <c r="Q188" s="109">
        <f t="shared" si="36"/>
        <v>0</v>
      </c>
      <c r="R188" s="109">
        <f t="shared" si="37"/>
        <v>0</v>
      </c>
      <c r="S188" s="109">
        <f t="shared" si="38"/>
        <v>0</v>
      </c>
      <c r="T188" s="109">
        <f t="shared" si="39"/>
        <v>0</v>
      </c>
      <c r="U188" s="109">
        <f t="shared" si="40"/>
        <v>0</v>
      </c>
      <c r="V188" s="19"/>
      <c r="W188" s="109">
        <f t="shared" si="41"/>
        <v>0</v>
      </c>
      <c r="X188" s="109">
        <f t="shared" si="42"/>
        <v>0</v>
      </c>
    </row>
    <row r="189" spans="1:24" s="184" customFormat="1" ht="12.75" customHeight="1">
      <c r="A189" s="179">
        <v>2631</v>
      </c>
      <c r="B189" s="180" t="s">
        <v>275</v>
      </c>
      <c r="C189" s="181" t="s">
        <v>203</v>
      </c>
      <c r="D189" s="181" t="s">
        <v>197</v>
      </c>
      <c r="E189" s="144" t="s">
        <v>618</v>
      </c>
      <c r="F189" s="182"/>
      <c r="G189" s="227">
        <f>I189</f>
        <v>8515.7</v>
      </c>
      <c r="H189" s="227"/>
      <c r="I189" s="227">
        <f>I191</f>
        <v>8515.7</v>
      </c>
      <c r="J189" s="227">
        <f>L189</f>
        <v>0</v>
      </c>
      <c r="K189" s="227"/>
      <c r="L189" s="227"/>
      <c r="M189" s="108">
        <f t="shared" si="33"/>
        <v>0</v>
      </c>
      <c r="N189" s="109">
        <f t="shared" si="34"/>
        <v>0</v>
      </c>
      <c r="O189" s="109">
        <f t="shared" si="35"/>
        <v>0</v>
      </c>
      <c r="P189" s="109">
        <f t="shared" si="43"/>
        <v>0</v>
      </c>
      <c r="Q189" s="109">
        <f t="shared" si="36"/>
        <v>0</v>
      </c>
      <c r="R189" s="109">
        <f t="shared" si="37"/>
        <v>0</v>
      </c>
      <c r="S189" s="109">
        <f t="shared" si="38"/>
        <v>0</v>
      </c>
      <c r="T189" s="109">
        <f t="shared" si="39"/>
        <v>0</v>
      </c>
      <c r="U189" s="109">
        <f t="shared" si="40"/>
        <v>0</v>
      </c>
      <c r="V189" s="183">
        <f>V191</f>
        <v>692986.2098365499</v>
      </c>
      <c r="W189" s="109">
        <f t="shared" si="41"/>
        <v>0</v>
      </c>
      <c r="X189" s="109">
        <f t="shared" si="42"/>
        <v>0</v>
      </c>
    </row>
    <row r="190" spans="1:24" s="65" customFormat="1" ht="12.75" customHeight="1">
      <c r="A190" s="22"/>
      <c r="B190" s="22"/>
      <c r="C190" s="22"/>
      <c r="D190" s="53"/>
      <c r="E190" s="54" t="s">
        <v>5</v>
      </c>
      <c r="F190" s="178"/>
      <c r="G190" s="255"/>
      <c r="H190" s="255"/>
      <c r="I190" s="255"/>
      <c r="J190" s="255"/>
      <c r="K190" s="255"/>
      <c r="L190" s="255"/>
      <c r="M190" s="108">
        <f t="shared" si="33"/>
        <v>0</v>
      </c>
      <c r="N190" s="109">
        <f t="shared" si="34"/>
        <v>0</v>
      </c>
      <c r="O190" s="109">
        <f t="shared" si="35"/>
        <v>0</v>
      </c>
      <c r="P190" s="109">
        <f t="shared" si="43"/>
        <v>0</v>
      </c>
      <c r="Q190" s="109">
        <f t="shared" si="36"/>
        <v>0</v>
      </c>
      <c r="R190" s="109">
        <f t="shared" si="37"/>
        <v>0</v>
      </c>
      <c r="S190" s="109">
        <f t="shared" si="38"/>
        <v>0</v>
      </c>
      <c r="T190" s="109">
        <f t="shared" si="39"/>
        <v>0</v>
      </c>
      <c r="U190" s="109">
        <f t="shared" si="40"/>
        <v>0</v>
      </c>
      <c r="V190" s="19"/>
      <c r="W190" s="109">
        <f t="shared" si="41"/>
        <v>0</v>
      </c>
      <c r="X190" s="109">
        <f t="shared" si="42"/>
        <v>0</v>
      </c>
    </row>
    <row r="191" spans="1:24" s="173" customFormat="1" ht="12.75" customHeight="1">
      <c r="A191" s="146"/>
      <c r="B191" s="146"/>
      <c r="C191" s="146"/>
      <c r="D191" s="126"/>
      <c r="E191" s="185" t="s">
        <v>668</v>
      </c>
      <c r="F191" s="172"/>
      <c r="G191" s="226">
        <f>I191</f>
        <v>8515.7</v>
      </c>
      <c r="H191" s="226">
        <f>H192+H193</f>
        <v>92080</v>
      </c>
      <c r="I191" s="226">
        <f>I194+I196</f>
        <v>8515.7</v>
      </c>
      <c r="J191" s="226">
        <f>L191</f>
        <v>504343.4</v>
      </c>
      <c r="K191" s="226">
        <f>K192+K193</f>
        <v>2538.5</v>
      </c>
      <c r="L191" s="226">
        <f>L194+L196</f>
        <v>504343.4</v>
      </c>
      <c r="M191" s="108">
        <f t="shared" si="33"/>
        <v>622629.1193499999</v>
      </c>
      <c r="N191" s="109">
        <f t="shared" si="34"/>
        <v>2791.08075</v>
      </c>
      <c r="O191" s="109">
        <f t="shared" si="35"/>
        <v>619838.0386</v>
      </c>
      <c r="P191" s="109">
        <f t="shared" si="43"/>
        <v>118285.71934999991</v>
      </c>
      <c r="Q191" s="109">
        <f t="shared" si="36"/>
        <v>252.58075000000008</v>
      </c>
      <c r="R191" s="109">
        <f t="shared" si="37"/>
        <v>115494.63859999995</v>
      </c>
      <c r="S191" s="109">
        <f t="shared" si="38"/>
        <v>659986.866511</v>
      </c>
      <c r="T191" s="109">
        <f t="shared" si="39"/>
        <v>2958.545595</v>
      </c>
      <c r="U191" s="109">
        <f t="shared" si="40"/>
        <v>657028.3209159999</v>
      </c>
      <c r="V191" s="109">
        <f>W191+X191</f>
        <v>692986.2098365499</v>
      </c>
      <c r="W191" s="109">
        <f t="shared" si="41"/>
        <v>3106.47287475</v>
      </c>
      <c r="X191" s="109">
        <f t="shared" si="42"/>
        <v>689879.7369617999</v>
      </c>
    </row>
    <row r="192" spans="1:24" s="65" customFormat="1" ht="21.75" customHeight="1">
      <c r="A192" s="22"/>
      <c r="B192" s="22"/>
      <c r="C192" s="22"/>
      <c r="D192" s="53"/>
      <c r="E192" s="139" t="s">
        <v>702</v>
      </c>
      <c r="F192" s="140">
        <v>4251</v>
      </c>
      <c r="G192" s="255"/>
      <c r="H192" s="255">
        <v>21680</v>
      </c>
      <c r="I192" s="255"/>
      <c r="J192" s="255"/>
      <c r="K192" s="255">
        <v>2538.5</v>
      </c>
      <c r="L192" s="255">
        <v>0</v>
      </c>
      <c r="M192" s="108">
        <f t="shared" si="33"/>
        <v>2791.08075</v>
      </c>
      <c r="N192" s="109">
        <f t="shared" si="34"/>
        <v>2791.08075</v>
      </c>
      <c r="O192" s="109">
        <f t="shared" si="35"/>
        <v>0</v>
      </c>
      <c r="P192" s="109">
        <f t="shared" si="43"/>
        <v>2791.08075</v>
      </c>
      <c r="Q192" s="109">
        <f t="shared" si="36"/>
        <v>252.58075000000008</v>
      </c>
      <c r="R192" s="109">
        <f t="shared" si="37"/>
        <v>0</v>
      </c>
      <c r="S192" s="109">
        <f t="shared" si="38"/>
        <v>2958.545595</v>
      </c>
      <c r="T192" s="109">
        <f t="shared" si="39"/>
        <v>2958.545595</v>
      </c>
      <c r="U192" s="109">
        <f t="shared" si="40"/>
        <v>0</v>
      </c>
      <c r="V192" s="19">
        <f>W192</f>
        <v>3106.47287475</v>
      </c>
      <c r="W192" s="109">
        <f t="shared" si="41"/>
        <v>3106.47287475</v>
      </c>
      <c r="X192" s="109">
        <f t="shared" si="42"/>
        <v>0</v>
      </c>
    </row>
    <row r="193" spans="1:24" s="65" customFormat="1" ht="12.75" customHeight="1">
      <c r="A193" s="22"/>
      <c r="B193" s="22"/>
      <c r="C193" s="22"/>
      <c r="D193" s="53"/>
      <c r="E193" s="54" t="s">
        <v>703</v>
      </c>
      <c r="F193" s="103" t="s">
        <v>456</v>
      </c>
      <c r="G193" s="255">
        <f>I193</f>
        <v>0</v>
      </c>
      <c r="H193" s="255">
        <v>70400</v>
      </c>
      <c r="I193" s="255">
        <v>0</v>
      </c>
      <c r="J193" s="255">
        <f>L193</f>
        <v>0</v>
      </c>
      <c r="K193" s="255">
        <v>0</v>
      </c>
      <c r="L193" s="255">
        <v>0</v>
      </c>
      <c r="M193" s="108">
        <f t="shared" si="33"/>
        <v>0</v>
      </c>
      <c r="N193" s="109">
        <f t="shared" si="34"/>
        <v>0</v>
      </c>
      <c r="O193" s="109">
        <f t="shared" si="35"/>
        <v>0</v>
      </c>
      <c r="P193" s="109">
        <f t="shared" si="43"/>
        <v>0</v>
      </c>
      <c r="Q193" s="109">
        <f t="shared" si="36"/>
        <v>0</v>
      </c>
      <c r="R193" s="109">
        <f t="shared" si="37"/>
        <v>0</v>
      </c>
      <c r="S193" s="109">
        <f t="shared" si="38"/>
        <v>0</v>
      </c>
      <c r="T193" s="109">
        <f t="shared" si="39"/>
        <v>0</v>
      </c>
      <c r="U193" s="109">
        <f t="shared" si="40"/>
        <v>0</v>
      </c>
      <c r="V193" s="19">
        <f>X193</f>
        <v>0</v>
      </c>
      <c r="W193" s="109">
        <f t="shared" si="41"/>
        <v>0</v>
      </c>
      <c r="X193" s="109">
        <f t="shared" si="42"/>
        <v>0</v>
      </c>
    </row>
    <row r="194" spans="1:24" s="65" customFormat="1" ht="12.75" customHeight="1">
      <c r="A194" s="22"/>
      <c r="B194" s="22"/>
      <c r="C194" s="22"/>
      <c r="D194" s="53"/>
      <c r="E194" s="54" t="s">
        <v>521</v>
      </c>
      <c r="F194" s="103" t="s">
        <v>520</v>
      </c>
      <c r="G194" s="255">
        <f>I194</f>
        <v>8169.2</v>
      </c>
      <c r="H194" s="255"/>
      <c r="I194" s="255">
        <v>8169.2</v>
      </c>
      <c r="J194" s="255">
        <f>L194</f>
        <v>475260.2</v>
      </c>
      <c r="K194" s="255"/>
      <c r="L194" s="255">
        <v>475260.2</v>
      </c>
      <c r="M194" s="108">
        <f t="shared" si="33"/>
        <v>584094.7858</v>
      </c>
      <c r="N194" s="109">
        <f t="shared" si="34"/>
        <v>0</v>
      </c>
      <c r="O194" s="109">
        <f t="shared" si="35"/>
        <v>584094.7858</v>
      </c>
      <c r="P194" s="109">
        <f t="shared" si="43"/>
        <v>108834.58579999994</v>
      </c>
      <c r="Q194" s="109">
        <f t="shared" si="36"/>
        <v>0</v>
      </c>
      <c r="R194" s="109">
        <f t="shared" si="37"/>
        <v>108834.58579999994</v>
      </c>
      <c r="S194" s="109">
        <f t="shared" si="38"/>
        <v>619140.472948</v>
      </c>
      <c r="T194" s="109">
        <f t="shared" si="39"/>
        <v>0</v>
      </c>
      <c r="U194" s="109">
        <f t="shared" si="40"/>
        <v>619140.472948</v>
      </c>
      <c r="V194" s="19">
        <f>X194</f>
        <v>650097.4965953999</v>
      </c>
      <c r="W194" s="109">
        <f t="shared" si="41"/>
        <v>0</v>
      </c>
      <c r="X194" s="109">
        <f t="shared" si="42"/>
        <v>650097.4965953999</v>
      </c>
    </row>
    <row r="195" spans="1:24" s="65" customFormat="1" ht="12.75" customHeight="1">
      <c r="A195" s="22"/>
      <c r="B195" s="22"/>
      <c r="C195" s="22"/>
      <c r="D195" s="53"/>
      <c r="E195" s="56" t="s">
        <v>531</v>
      </c>
      <c r="F195" s="129" t="s">
        <v>532</v>
      </c>
      <c r="G195" s="255">
        <f>I195</f>
        <v>0</v>
      </c>
      <c r="H195" s="255"/>
      <c r="I195" s="255">
        <v>0</v>
      </c>
      <c r="J195" s="255">
        <f>L195</f>
        <v>0</v>
      </c>
      <c r="K195" s="255"/>
      <c r="L195" s="255"/>
      <c r="M195" s="108">
        <f t="shared" si="33"/>
        <v>0</v>
      </c>
      <c r="N195" s="109">
        <f t="shared" si="34"/>
        <v>0</v>
      </c>
      <c r="O195" s="109">
        <f t="shared" si="35"/>
        <v>0</v>
      </c>
      <c r="P195" s="109">
        <f t="shared" si="43"/>
        <v>0</v>
      </c>
      <c r="Q195" s="109">
        <f t="shared" si="36"/>
        <v>0</v>
      </c>
      <c r="R195" s="109">
        <f t="shared" si="37"/>
        <v>0</v>
      </c>
      <c r="S195" s="109">
        <f t="shared" si="38"/>
        <v>0</v>
      </c>
      <c r="T195" s="109">
        <f t="shared" si="39"/>
        <v>0</v>
      </c>
      <c r="U195" s="109">
        <f t="shared" si="40"/>
        <v>0</v>
      </c>
      <c r="V195" s="19"/>
      <c r="W195" s="109">
        <f t="shared" si="41"/>
        <v>0</v>
      </c>
      <c r="X195" s="109">
        <f t="shared" si="42"/>
        <v>0</v>
      </c>
    </row>
    <row r="196" spans="1:25" s="191" customFormat="1" ht="12.75" customHeight="1">
      <c r="A196" s="186"/>
      <c r="B196" s="187"/>
      <c r="C196" s="187"/>
      <c r="D196" s="188"/>
      <c r="E196" s="189" t="s">
        <v>661</v>
      </c>
      <c r="F196" s="178" t="s">
        <v>537</v>
      </c>
      <c r="G196" s="255">
        <f>I196</f>
        <v>346.5</v>
      </c>
      <c r="H196" s="262"/>
      <c r="I196" s="255">
        <v>346.5</v>
      </c>
      <c r="J196" s="255">
        <f>L196</f>
        <v>29083.2</v>
      </c>
      <c r="K196" s="262"/>
      <c r="L196" s="255">
        <v>29083.2</v>
      </c>
      <c r="M196" s="108">
        <f t="shared" si="33"/>
        <v>35743.2528</v>
      </c>
      <c r="N196" s="109">
        <f t="shared" si="34"/>
        <v>0</v>
      </c>
      <c r="O196" s="109">
        <f t="shared" si="35"/>
        <v>35743.2528</v>
      </c>
      <c r="P196" s="109">
        <f t="shared" si="43"/>
        <v>6660.052800000001</v>
      </c>
      <c r="Q196" s="109">
        <f t="shared" si="36"/>
        <v>0</v>
      </c>
      <c r="R196" s="109">
        <f t="shared" si="37"/>
        <v>6660.052800000001</v>
      </c>
      <c r="S196" s="109">
        <f t="shared" si="38"/>
        <v>37887.847968</v>
      </c>
      <c r="T196" s="109">
        <f t="shared" si="39"/>
        <v>0</v>
      </c>
      <c r="U196" s="109">
        <f t="shared" si="40"/>
        <v>37887.847968</v>
      </c>
      <c r="V196" s="267"/>
      <c r="W196" s="109">
        <f t="shared" si="41"/>
        <v>0</v>
      </c>
      <c r="X196" s="109">
        <f t="shared" si="42"/>
        <v>39782.2403664</v>
      </c>
      <c r="Y196" s="190"/>
    </row>
    <row r="197" spans="1:25" s="290" customFormat="1" ht="10.5">
      <c r="A197" s="296" t="s">
        <v>280</v>
      </c>
      <c r="B197" s="297" t="s">
        <v>275</v>
      </c>
      <c r="C197" s="297" t="s">
        <v>237</v>
      </c>
      <c r="D197" s="298" t="s">
        <v>194</v>
      </c>
      <c r="E197" s="299" t="s">
        <v>281</v>
      </c>
      <c r="F197" s="300"/>
      <c r="G197" s="228">
        <f>H197</f>
        <v>80583</v>
      </c>
      <c r="H197" s="228">
        <f>H199</f>
        <v>80583</v>
      </c>
      <c r="I197" s="228">
        <f>I199</f>
        <v>131229.9</v>
      </c>
      <c r="J197" s="228">
        <f>K197</f>
        <v>60005.3</v>
      </c>
      <c r="K197" s="228">
        <f>K199</f>
        <v>60005.3</v>
      </c>
      <c r="L197" s="228">
        <v>36557.3</v>
      </c>
      <c r="M197" s="219">
        <f t="shared" si="33"/>
        <v>110904.74905000001</v>
      </c>
      <c r="N197" s="288">
        <f t="shared" si="34"/>
        <v>65975.82735</v>
      </c>
      <c r="O197" s="288">
        <f t="shared" si="35"/>
        <v>44928.921700000006</v>
      </c>
      <c r="P197" s="288">
        <f t="shared" si="43"/>
        <v>50899.44905000001</v>
      </c>
      <c r="Q197" s="288">
        <f t="shared" si="36"/>
        <v>5970.527350000004</v>
      </c>
      <c r="R197" s="288">
        <f t="shared" si="37"/>
        <v>8371.621700000003</v>
      </c>
      <c r="S197" s="288">
        <f t="shared" si="38"/>
        <v>117559.03399300002</v>
      </c>
      <c r="T197" s="288">
        <f t="shared" si="39"/>
        <v>69934.37699100001</v>
      </c>
      <c r="U197" s="288">
        <f t="shared" si="40"/>
        <v>47624.65700200001</v>
      </c>
      <c r="V197" s="301">
        <f>W197</f>
        <v>73431.09584055001</v>
      </c>
      <c r="W197" s="288">
        <f t="shared" si="41"/>
        <v>73431.09584055001</v>
      </c>
      <c r="X197" s="288">
        <f t="shared" si="42"/>
        <v>50005.88985210001</v>
      </c>
      <c r="Y197" s="302"/>
    </row>
    <row r="198" spans="1:25" ht="12.75" customHeight="1">
      <c r="A198" s="20"/>
      <c r="B198" s="22"/>
      <c r="C198" s="22"/>
      <c r="D198" s="53"/>
      <c r="E198" s="54" t="s">
        <v>199</v>
      </c>
      <c r="F198" s="103"/>
      <c r="G198" s="256"/>
      <c r="H198" s="256"/>
      <c r="I198" s="256"/>
      <c r="J198" s="256"/>
      <c r="K198" s="256"/>
      <c r="L198" s="256"/>
      <c r="M198" s="108">
        <f t="shared" si="33"/>
        <v>0</v>
      </c>
      <c r="N198" s="109">
        <f t="shared" si="34"/>
        <v>0</v>
      </c>
      <c r="O198" s="109">
        <f t="shared" si="35"/>
        <v>0</v>
      </c>
      <c r="P198" s="109">
        <f t="shared" si="43"/>
        <v>0</v>
      </c>
      <c r="Q198" s="109">
        <f t="shared" si="36"/>
        <v>0</v>
      </c>
      <c r="R198" s="109">
        <f t="shared" si="37"/>
        <v>0</v>
      </c>
      <c r="S198" s="109">
        <f t="shared" si="38"/>
        <v>0</v>
      </c>
      <c r="T198" s="109">
        <f t="shared" si="39"/>
        <v>0</v>
      </c>
      <c r="U198" s="109">
        <f t="shared" si="40"/>
        <v>0</v>
      </c>
      <c r="V198" s="19"/>
      <c r="W198" s="109">
        <f t="shared" si="41"/>
        <v>0</v>
      </c>
      <c r="X198" s="109">
        <f t="shared" si="42"/>
        <v>0</v>
      </c>
      <c r="Y198" s="70"/>
    </row>
    <row r="199" spans="1:25" s="128" customFormat="1" ht="12.75" customHeight="1">
      <c r="A199" s="122" t="s">
        <v>282</v>
      </c>
      <c r="B199" s="123" t="s">
        <v>275</v>
      </c>
      <c r="C199" s="123" t="s">
        <v>237</v>
      </c>
      <c r="D199" s="123" t="s">
        <v>197</v>
      </c>
      <c r="E199" s="124" t="s">
        <v>281</v>
      </c>
      <c r="F199" s="125"/>
      <c r="G199" s="221">
        <f>H199</f>
        <v>80583</v>
      </c>
      <c r="H199" s="221">
        <f>H201</f>
        <v>80583</v>
      </c>
      <c r="I199" s="221">
        <f>I201</f>
        <v>131229.9</v>
      </c>
      <c r="J199" s="221">
        <f>K199</f>
        <v>60005.3</v>
      </c>
      <c r="K199" s="221">
        <f>K201</f>
        <v>60005.3</v>
      </c>
      <c r="L199" s="221">
        <v>36557.3</v>
      </c>
      <c r="M199" s="108">
        <f t="shared" si="33"/>
        <v>110904.74905000001</v>
      </c>
      <c r="N199" s="109">
        <f t="shared" si="34"/>
        <v>65975.82735</v>
      </c>
      <c r="O199" s="109">
        <f t="shared" si="35"/>
        <v>44928.921700000006</v>
      </c>
      <c r="P199" s="109">
        <f t="shared" si="43"/>
        <v>50899.44905000001</v>
      </c>
      <c r="Q199" s="109">
        <f t="shared" si="36"/>
        <v>5970.527350000004</v>
      </c>
      <c r="R199" s="109">
        <f t="shared" si="37"/>
        <v>8371.621700000003</v>
      </c>
      <c r="S199" s="109">
        <f t="shared" si="38"/>
        <v>117559.03399300002</v>
      </c>
      <c r="T199" s="109">
        <f t="shared" si="39"/>
        <v>69934.37699100001</v>
      </c>
      <c r="U199" s="109">
        <f t="shared" si="40"/>
        <v>47624.65700200001</v>
      </c>
      <c r="V199" s="109">
        <f>W199</f>
        <v>73431.09584055001</v>
      </c>
      <c r="W199" s="109">
        <f t="shared" si="41"/>
        <v>73431.09584055001</v>
      </c>
      <c r="X199" s="109">
        <f t="shared" si="42"/>
        <v>50005.88985210001</v>
      </c>
      <c r="Y199" s="127"/>
    </row>
    <row r="200" spans="1:25" ht="12.75" customHeight="1">
      <c r="A200" s="20"/>
      <c r="B200" s="22"/>
      <c r="C200" s="22"/>
      <c r="D200" s="53"/>
      <c r="E200" s="54" t="s">
        <v>5</v>
      </c>
      <c r="F200" s="103"/>
      <c r="G200" s="256"/>
      <c r="H200" s="256"/>
      <c r="I200" s="256"/>
      <c r="J200" s="256"/>
      <c r="K200" s="256"/>
      <c r="L200" s="256"/>
      <c r="M200" s="108">
        <f t="shared" si="33"/>
        <v>0</v>
      </c>
      <c r="N200" s="109">
        <f t="shared" si="34"/>
        <v>0</v>
      </c>
      <c r="O200" s="109">
        <f t="shared" si="35"/>
        <v>0</v>
      </c>
      <c r="P200" s="109">
        <f t="shared" si="43"/>
        <v>0</v>
      </c>
      <c r="Q200" s="109">
        <f t="shared" si="36"/>
        <v>0</v>
      </c>
      <c r="R200" s="109">
        <f t="shared" si="37"/>
        <v>0</v>
      </c>
      <c r="S200" s="109">
        <f t="shared" si="38"/>
        <v>0</v>
      </c>
      <c r="T200" s="109">
        <f t="shared" si="39"/>
        <v>0</v>
      </c>
      <c r="U200" s="109">
        <f t="shared" si="40"/>
        <v>0</v>
      </c>
      <c r="V200" s="19"/>
      <c r="W200" s="109">
        <f t="shared" si="41"/>
        <v>0</v>
      </c>
      <c r="X200" s="109">
        <f t="shared" si="42"/>
        <v>0</v>
      </c>
      <c r="Y200" s="70"/>
    </row>
    <row r="201" spans="1:25" s="6" customFormat="1" ht="21">
      <c r="A201" s="10"/>
      <c r="B201" s="11"/>
      <c r="C201" s="11"/>
      <c r="D201" s="46"/>
      <c r="E201" s="55" t="s">
        <v>602</v>
      </c>
      <c r="F201" s="164"/>
      <c r="G201" s="222">
        <f>H201+I201</f>
        <v>211812.9</v>
      </c>
      <c r="H201" s="222">
        <f>H202+H203</f>
        <v>80583</v>
      </c>
      <c r="I201" s="222">
        <f>I204</f>
        <v>131229.9</v>
      </c>
      <c r="J201" s="222">
        <f>K201+L201</f>
        <v>96562.6</v>
      </c>
      <c r="K201" s="222">
        <f>K202+K203</f>
        <v>60005.3</v>
      </c>
      <c r="L201" s="222">
        <v>36557.3</v>
      </c>
      <c r="M201" s="108">
        <f t="shared" si="33"/>
        <v>110904.74905000001</v>
      </c>
      <c r="N201" s="109">
        <f t="shared" si="34"/>
        <v>65975.82735</v>
      </c>
      <c r="O201" s="109">
        <f t="shared" si="35"/>
        <v>44928.921700000006</v>
      </c>
      <c r="P201" s="109">
        <f t="shared" si="43"/>
        <v>14342.149050000007</v>
      </c>
      <c r="Q201" s="109">
        <f t="shared" si="36"/>
        <v>5970.527350000004</v>
      </c>
      <c r="R201" s="109">
        <f t="shared" si="37"/>
        <v>8371.621700000003</v>
      </c>
      <c r="S201" s="109">
        <f t="shared" si="38"/>
        <v>117559.03399300002</v>
      </c>
      <c r="T201" s="109">
        <f t="shared" si="39"/>
        <v>69934.37699100001</v>
      </c>
      <c r="U201" s="109">
        <f t="shared" si="40"/>
        <v>47624.65700200001</v>
      </c>
      <c r="V201" s="19">
        <f>W201</f>
        <v>73431.09584055001</v>
      </c>
      <c r="W201" s="109">
        <f t="shared" si="41"/>
        <v>73431.09584055001</v>
      </c>
      <c r="X201" s="109">
        <f t="shared" si="42"/>
        <v>50005.88985210001</v>
      </c>
      <c r="Y201" s="69"/>
    </row>
    <row r="202" spans="1:25" ht="12.75" customHeight="1">
      <c r="A202" s="20"/>
      <c r="B202" s="22"/>
      <c r="C202" s="22"/>
      <c r="D202" s="53"/>
      <c r="E202" s="121" t="s">
        <v>634</v>
      </c>
      <c r="F202" s="129">
        <v>4212</v>
      </c>
      <c r="G202" s="258">
        <f>H202</f>
        <v>80583</v>
      </c>
      <c r="H202" s="258">
        <v>80583</v>
      </c>
      <c r="I202" s="255"/>
      <c r="J202" s="258">
        <f>K202</f>
        <v>60005.3</v>
      </c>
      <c r="K202" s="258">
        <v>60005.3</v>
      </c>
      <c r="L202" s="255">
        <v>0</v>
      </c>
      <c r="M202" s="108">
        <f t="shared" si="33"/>
        <v>65975.82735</v>
      </c>
      <c r="N202" s="109">
        <f t="shared" si="34"/>
        <v>65975.82735</v>
      </c>
      <c r="O202" s="109">
        <f t="shared" si="35"/>
        <v>0</v>
      </c>
      <c r="P202" s="109">
        <f t="shared" si="43"/>
        <v>5970.527350000004</v>
      </c>
      <c r="Q202" s="109">
        <f t="shared" si="36"/>
        <v>5970.527350000004</v>
      </c>
      <c r="R202" s="109">
        <f t="shared" si="37"/>
        <v>0</v>
      </c>
      <c r="S202" s="109">
        <f t="shared" si="38"/>
        <v>69934.37699100001</v>
      </c>
      <c r="T202" s="109">
        <f t="shared" si="39"/>
        <v>69934.37699100001</v>
      </c>
      <c r="U202" s="109">
        <f t="shared" si="40"/>
        <v>0</v>
      </c>
      <c r="V202" s="19">
        <f>W202</f>
        <v>73431.09584055001</v>
      </c>
      <c r="W202" s="109">
        <f t="shared" si="41"/>
        <v>73431.09584055001</v>
      </c>
      <c r="X202" s="109">
        <f t="shared" si="42"/>
        <v>0</v>
      </c>
      <c r="Y202" s="70"/>
    </row>
    <row r="203" spans="1:25" s="6" customFormat="1" ht="19.5" customHeight="1">
      <c r="A203" s="10"/>
      <c r="B203" s="11"/>
      <c r="C203" s="11"/>
      <c r="D203" s="46"/>
      <c r="E203" s="147" t="s">
        <v>655</v>
      </c>
      <c r="F203" s="148" t="s">
        <v>479</v>
      </c>
      <c r="G203" s="258">
        <f>H203</f>
        <v>0</v>
      </c>
      <c r="H203" s="257"/>
      <c r="I203" s="222"/>
      <c r="J203" s="258">
        <f>K203</f>
        <v>0</v>
      </c>
      <c r="K203" s="257"/>
      <c r="L203" s="222">
        <v>0</v>
      </c>
      <c r="M203" s="108">
        <f t="shared" si="33"/>
        <v>0</v>
      </c>
      <c r="N203" s="109">
        <f t="shared" si="34"/>
        <v>0</v>
      </c>
      <c r="O203" s="109">
        <f t="shared" si="35"/>
        <v>0</v>
      </c>
      <c r="P203" s="109">
        <f t="shared" si="43"/>
        <v>0</v>
      </c>
      <c r="Q203" s="109">
        <f t="shared" si="36"/>
        <v>0</v>
      </c>
      <c r="R203" s="109">
        <f t="shared" si="37"/>
        <v>0</v>
      </c>
      <c r="S203" s="109">
        <f t="shared" si="38"/>
        <v>0</v>
      </c>
      <c r="T203" s="109">
        <f t="shared" si="39"/>
        <v>0</v>
      </c>
      <c r="U203" s="109">
        <f t="shared" si="40"/>
        <v>0</v>
      </c>
      <c r="V203" s="19"/>
      <c r="W203" s="109">
        <f t="shared" si="41"/>
        <v>0</v>
      </c>
      <c r="X203" s="109">
        <f t="shared" si="42"/>
        <v>0</v>
      </c>
      <c r="Y203" s="69"/>
    </row>
    <row r="204" spans="1:25" s="6" customFormat="1" ht="16.5" customHeight="1">
      <c r="A204" s="10"/>
      <c r="B204" s="11"/>
      <c r="C204" s="11"/>
      <c r="D204" s="46"/>
      <c r="E204" s="56" t="s">
        <v>521</v>
      </c>
      <c r="F204" s="129" t="s">
        <v>520</v>
      </c>
      <c r="G204" s="258">
        <f>I204</f>
        <v>131229.9</v>
      </c>
      <c r="H204" s="257"/>
      <c r="I204" s="222">
        <v>131229.9</v>
      </c>
      <c r="J204" s="258">
        <f>L204</f>
        <v>36557.3</v>
      </c>
      <c r="K204" s="257"/>
      <c r="L204" s="222">
        <v>36557.3</v>
      </c>
      <c r="M204" s="108">
        <f t="shared" si="33"/>
        <v>44928.921700000006</v>
      </c>
      <c r="N204" s="109">
        <f t="shared" si="34"/>
        <v>0</v>
      </c>
      <c r="O204" s="109">
        <f t="shared" si="35"/>
        <v>44928.921700000006</v>
      </c>
      <c r="P204" s="109">
        <f t="shared" si="43"/>
        <v>8371.621700000003</v>
      </c>
      <c r="Q204" s="109">
        <f t="shared" si="36"/>
        <v>0</v>
      </c>
      <c r="R204" s="109">
        <f t="shared" si="37"/>
        <v>8371.621700000003</v>
      </c>
      <c r="S204" s="109">
        <f t="shared" si="38"/>
        <v>47624.65700200001</v>
      </c>
      <c r="T204" s="109">
        <f t="shared" si="39"/>
        <v>0</v>
      </c>
      <c r="U204" s="109">
        <f t="shared" si="40"/>
        <v>47624.65700200001</v>
      </c>
      <c r="V204" s="19"/>
      <c r="W204" s="109">
        <f t="shared" si="41"/>
        <v>0</v>
      </c>
      <c r="X204" s="109">
        <f t="shared" si="42"/>
        <v>50005.88985210001</v>
      </c>
      <c r="Y204" s="69"/>
    </row>
    <row r="205" spans="1:25" s="111" customFormat="1" ht="10.5">
      <c r="A205" s="118" t="s">
        <v>289</v>
      </c>
      <c r="B205" s="119" t="s">
        <v>290</v>
      </c>
      <c r="C205" s="119" t="s">
        <v>194</v>
      </c>
      <c r="D205" s="108" t="s">
        <v>194</v>
      </c>
      <c r="E205" s="113" t="s">
        <v>291</v>
      </c>
      <c r="F205" s="120"/>
      <c r="G205" s="220">
        <f>I205</f>
        <v>0</v>
      </c>
      <c r="H205" s="220"/>
      <c r="I205" s="220">
        <f>I207</f>
        <v>0</v>
      </c>
      <c r="J205" s="220">
        <f>L205</f>
        <v>0</v>
      </c>
      <c r="K205" s="220"/>
      <c r="L205" s="220"/>
      <c r="M205" s="108">
        <f t="shared" si="33"/>
        <v>0</v>
      </c>
      <c r="N205" s="109">
        <f t="shared" si="34"/>
        <v>0</v>
      </c>
      <c r="O205" s="109">
        <f t="shared" si="35"/>
        <v>0</v>
      </c>
      <c r="P205" s="109">
        <f t="shared" si="43"/>
        <v>0</v>
      </c>
      <c r="Q205" s="109">
        <f t="shared" si="36"/>
        <v>0</v>
      </c>
      <c r="R205" s="109">
        <f t="shared" si="37"/>
        <v>0</v>
      </c>
      <c r="S205" s="109">
        <f t="shared" si="38"/>
        <v>0</v>
      </c>
      <c r="T205" s="109">
        <f t="shared" si="39"/>
        <v>0</v>
      </c>
      <c r="U205" s="109">
        <f t="shared" si="40"/>
        <v>0</v>
      </c>
      <c r="V205" s="109">
        <v>0</v>
      </c>
      <c r="W205" s="109">
        <f t="shared" si="41"/>
        <v>0</v>
      </c>
      <c r="X205" s="109">
        <f t="shared" si="42"/>
        <v>0</v>
      </c>
      <c r="Y205" s="115"/>
    </row>
    <row r="206" spans="1:25" ht="12.75" customHeight="1">
      <c r="A206" s="20"/>
      <c r="B206" s="22"/>
      <c r="C206" s="22"/>
      <c r="D206" s="53"/>
      <c r="E206" s="54" t="s">
        <v>5</v>
      </c>
      <c r="F206" s="103"/>
      <c r="G206" s="256"/>
      <c r="H206" s="256"/>
      <c r="I206" s="256"/>
      <c r="J206" s="256"/>
      <c r="K206" s="256"/>
      <c r="L206" s="256">
        <v>0</v>
      </c>
      <c r="M206" s="108">
        <f t="shared" si="33"/>
        <v>0</v>
      </c>
      <c r="N206" s="109">
        <f t="shared" si="34"/>
        <v>0</v>
      </c>
      <c r="O206" s="109">
        <f t="shared" si="35"/>
        <v>0</v>
      </c>
      <c r="P206" s="109">
        <f t="shared" si="43"/>
        <v>0</v>
      </c>
      <c r="Q206" s="109">
        <f t="shared" si="36"/>
        <v>0</v>
      </c>
      <c r="R206" s="109">
        <f t="shared" si="37"/>
        <v>0</v>
      </c>
      <c r="S206" s="109">
        <f t="shared" si="38"/>
        <v>0</v>
      </c>
      <c r="T206" s="109">
        <f t="shared" si="39"/>
        <v>0</v>
      </c>
      <c r="U206" s="109">
        <f t="shared" si="40"/>
        <v>0</v>
      </c>
      <c r="V206" s="19">
        <v>0</v>
      </c>
      <c r="W206" s="109">
        <f t="shared" si="41"/>
        <v>0</v>
      </c>
      <c r="X206" s="109">
        <f t="shared" si="42"/>
        <v>0</v>
      </c>
      <c r="Y206" s="70"/>
    </row>
    <row r="207" spans="1:25" s="111" customFormat="1" ht="10.5">
      <c r="A207" s="118" t="s">
        <v>296</v>
      </c>
      <c r="B207" s="119" t="s">
        <v>290</v>
      </c>
      <c r="C207" s="119" t="s">
        <v>214</v>
      </c>
      <c r="D207" s="108" t="s">
        <v>194</v>
      </c>
      <c r="E207" s="113" t="s">
        <v>297</v>
      </c>
      <c r="F207" s="120"/>
      <c r="G207" s="220">
        <f>I207</f>
        <v>0</v>
      </c>
      <c r="H207" s="220"/>
      <c r="I207" s="220">
        <f>I209</f>
        <v>0</v>
      </c>
      <c r="J207" s="220">
        <f>L207</f>
        <v>0</v>
      </c>
      <c r="K207" s="220"/>
      <c r="L207" s="220">
        <v>0</v>
      </c>
      <c r="M207" s="108">
        <f t="shared" si="33"/>
        <v>0</v>
      </c>
      <c r="N207" s="109">
        <f t="shared" si="34"/>
        <v>0</v>
      </c>
      <c r="O207" s="109">
        <f t="shared" si="35"/>
        <v>0</v>
      </c>
      <c r="P207" s="109">
        <f t="shared" si="43"/>
        <v>0</v>
      </c>
      <c r="Q207" s="109">
        <f t="shared" si="36"/>
        <v>0</v>
      </c>
      <c r="R207" s="109">
        <f t="shared" si="37"/>
        <v>0</v>
      </c>
      <c r="S207" s="109">
        <f t="shared" si="38"/>
        <v>0</v>
      </c>
      <c r="T207" s="109">
        <f t="shared" si="39"/>
        <v>0</v>
      </c>
      <c r="U207" s="109">
        <f t="shared" si="40"/>
        <v>0</v>
      </c>
      <c r="V207" s="109">
        <v>0</v>
      </c>
      <c r="W207" s="109">
        <f t="shared" si="41"/>
        <v>0</v>
      </c>
      <c r="X207" s="109">
        <f t="shared" si="42"/>
        <v>0</v>
      </c>
      <c r="Y207" s="115"/>
    </row>
    <row r="208" spans="1:25" ht="12.75" customHeight="1">
      <c r="A208" s="20"/>
      <c r="B208" s="22"/>
      <c r="C208" s="22"/>
      <c r="D208" s="53"/>
      <c r="E208" s="54" t="s">
        <v>199</v>
      </c>
      <c r="F208" s="103"/>
      <c r="G208" s="256"/>
      <c r="H208" s="256"/>
      <c r="I208" s="256"/>
      <c r="J208" s="256"/>
      <c r="K208" s="256"/>
      <c r="L208" s="256"/>
      <c r="M208" s="108">
        <f t="shared" si="33"/>
        <v>0</v>
      </c>
      <c r="N208" s="109">
        <f t="shared" si="34"/>
        <v>0</v>
      </c>
      <c r="O208" s="109">
        <f t="shared" si="35"/>
        <v>0</v>
      </c>
      <c r="P208" s="109">
        <f t="shared" si="43"/>
        <v>0</v>
      </c>
      <c r="Q208" s="109">
        <f t="shared" si="36"/>
        <v>0</v>
      </c>
      <c r="R208" s="109">
        <f t="shared" si="37"/>
        <v>0</v>
      </c>
      <c r="S208" s="109">
        <f t="shared" si="38"/>
        <v>0</v>
      </c>
      <c r="T208" s="109">
        <f t="shared" si="39"/>
        <v>0</v>
      </c>
      <c r="U208" s="109">
        <f t="shared" si="40"/>
        <v>0</v>
      </c>
      <c r="V208" s="19">
        <v>0</v>
      </c>
      <c r="W208" s="109">
        <f t="shared" si="41"/>
        <v>0</v>
      </c>
      <c r="X208" s="109">
        <f t="shared" si="42"/>
        <v>0</v>
      </c>
      <c r="Y208" s="70"/>
    </row>
    <row r="209" spans="1:25" s="128" customFormat="1" ht="12.75" customHeight="1">
      <c r="A209" s="104">
        <v>2762</v>
      </c>
      <c r="B209" s="105">
        <v>7</v>
      </c>
      <c r="C209" s="105">
        <v>6</v>
      </c>
      <c r="D209" s="105">
        <v>2</v>
      </c>
      <c r="E209" s="192" t="s">
        <v>669</v>
      </c>
      <c r="F209" s="125"/>
      <c r="G209" s="221">
        <f>I209</f>
        <v>0</v>
      </c>
      <c r="H209" s="221"/>
      <c r="I209" s="221">
        <f>0</f>
        <v>0</v>
      </c>
      <c r="J209" s="221">
        <f>L209</f>
        <v>0</v>
      </c>
      <c r="K209" s="221"/>
      <c r="L209" s="221"/>
      <c r="M209" s="108">
        <f aca="true" t="shared" si="44" ref="M209:M272">N209+O209</f>
        <v>0</v>
      </c>
      <c r="N209" s="109">
        <f aca="true" t="shared" si="45" ref="N209:N272">K209*9.95%+K209</f>
        <v>0</v>
      </c>
      <c r="O209" s="109">
        <f aca="true" t="shared" si="46" ref="O209:O272">L209*22.9%+L209</f>
        <v>0</v>
      </c>
      <c r="P209" s="109">
        <f t="shared" si="43"/>
        <v>0</v>
      </c>
      <c r="Q209" s="109">
        <f aca="true" t="shared" si="47" ref="Q209:Q272">N209-K209</f>
        <v>0</v>
      </c>
      <c r="R209" s="109">
        <f aca="true" t="shared" si="48" ref="R209:R272">O209-L209</f>
        <v>0</v>
      </c>
      <c r="S209" s="109">
        <f aca="true" t="shared" si="49" ref="S209:S272">T209+U209</f>
        <v>0</v>
      </c>
      <c r="T209" s="109">
        <f aca="true" t="shared" si="50" ref="T209:T272">N209*0.06+N209</f>
        <v>0</v>
      </c>
      <c r="U209" s="109">
        <f aca="true" t="shared" si="51" ref="U209:U272">O209*0.06+O209</f>
        <v>0</v>
      </c>
      <c r="V209" s="109">
        <v>0</v>
      </c>
      <c r="W209" s="109">
        <f aca="true" t="shared" si="52" ref="W209:W272">T209*0.05+T209</f>
        <v>0</v>
      </c>
      <c r="X209" s="109">
        <f aca="true" t="shared" si="53" ref="X209:X272">U209*0.05+U209</f>
        <v>0</v>
      </c>
      <c r="Y209" s="127"/>
    </row>
    <row r="210" spans="1:25" ht="12.75" customHeight="1">
      <c r="A210" s="20"/>
      <c r="B210" s="22"/>
      <c r="C210" s="22"/>
      <c r="D210" s="53"/>
      <c r="E210" s="54" t="s">
        <v>5</v>
      </c>
      <c r="F210" s="103"/>
      <c r="G210" s="256"/>
      <c r="H210" s="256"/>
      <c r="I210" s="256"/>
      <c r="J210" s="256"/>
      <c r="K210" s="256"/>
      <c r="L210" s="256"/>
      <c r="M210" s="108">
        <f t="shared" si="44"/>
        <v>0</v>
      </c>
      <c r="N210" s="109">
        <f t="shared" si="45"/>
        <v>0</v>
      </c>
      <c r="O210" s="109">
        <f t="shared" si="46"/>
        <v>0</v>
      </c>
      <c r="P210" s="109">
        <f t="shared" si="43"/>
        <v>0</v>
      </c>
      <c r="Q210" s="109">
        <f t="shared" si="47"/>
        <v>0</v>
      </c>
      <c r="R210" s="109">
        <f t="shared" si="48"/>
        <v>0</v>
      </c>
      <c r="S210" s="109">
        <f t="shared" si="49"/>
        <v>0</v>
      </c>
      <c r="T210" s="109">
        <f t="shared" si="50"/>
        <v>0</v>
      </c>
      <c r="U210" s="109">
        <f t="shared" si="51"/>
        <v>0</v>
      </c>
      <c r="V210" s="19">
        <v>0</v>
      </c>
      <c r="W210" s="109">
        <f t="shared" si="52"/>
        <v>0</v>
      </c>
      <c r="X210" s="109">
        <f t="shared" si="53"/>
        <v>0</v>
      </c>
      <c r="Y210" s="70"/>
    </row>
    <row r="211" spans="1:25" ht="12.75" customHeight="1">
      <c r="A211" s="20"/>
      <c r="B211" s="22"/>
      <c r="C211" s="22"/>
      <c r="D211" s="53"/>
      <c r="E211" s="189" t="s">
        <v>736</v>
      </c>
      <c r="F211" s="178">
        <v>5129</v>
      </c>
      <c r="G211" s="255">
        <v>0</v>
      </c>
      <c r="H211" s="255">
        <v>0</v>
      </c>
      <c r="I211" s="255">
        <v>20540</v>
      </c>
      <c r="J211" s="255">
        <v>0</v>
      </c>
      <c r="K211" s="255">
        <v>0</v>
      </c>
      <c r="L211" s="255"/>
      <c r="M211" s="108">
        <f t="shared" si="44"/>
        <v>0</v>
      </c>
      <c r="N211" s="109">
        <f t="shared" si="45"/>
        <v>0</v>
      </c>
      <c r="O211" s="109">
        <f t="shared" si="46"/>
        <v>0</v>
      </c>
      <c r="P211" s="109">
        <f t="shared" si="43"/>
        <v>0</v>
      </c>
      <c r="Q211" s="109">
        <f t="shared" si="47"/>
        <v>0</v>
      </c>
      <c r="R211" s="109">
        <f t="shared" si="48"/>
        <v>0</v>
      </c>
      <c r="S211" s="109">
        <f t="shared" si="49"/>
        <v>0</v>
      </c>
      <c r="T211" s="109">
        <f t="shared" si="50"/>
        <v>0</v>
      </c>
      <c r="U211" s="109">
        <f t="shared" si="51"/>
        <v>0</v>
      </c>
      <c r="V211" s="19">
        <v>0</v>
      </c>
      <c r="W211" s="109">
        <f t="shared" si="52"/>
        <v>0</v>
      </c>
      <c r="X211" s="109">
        <f t="shared" si="53"/>
        <v>0</v>
      </c>
      <c r="Y211" s="70"/>
    </row>
    <row r="212" spans="1:25" s="136" customFormat="1" ht="10.5">
      <c r="A212" s="118" t="s">
        <v>300</v>
      </c>
      <c r="B212" s="119" t="s">
        <v>301</v>
      </c>
      <c r="C212" s="119" t="s">
        <v>194</v>
      </c>
      <c r="D212" s="108" t="s">
        <v>194</v>
      </c>
      <c r="E212" s="113" t="s">
        <v>302</v>
      </c>
      <c r="F212" s="120"/>
      <c r="G212" s="220">
        <f>H212</f>
        <v>196386.4</v>
      </c>
      <c r="H212" s="220">
        <f>H214+H229</f>
        <v>196386.4</v>
      </c>
      <c r="I212" s="220">
        <f>I245</f>
        <v>11490.9</v>
      </c>
      <c r="J212" s="220">
        <f>K212</f>
        <v>340524</v>
      </c>
      <c r="K212" s="220">
        <f>K214+K229</f>
        <v>340524</v>
      </c>
      <c r="L212" s="220">
        <v>57750</v>
      </c>
      <c r="M212" s="108">
        <f t="shared" si="44"/>
        <v>445380.888</v>
      </c>
      <c r="N212" s="109">
        <f t="shared" si="45"/>
        <v>374406.138</v>
      </c>
      <c r="O212" s="109">
        <f t="shared" si="46"/>
        <v>70974.75</v>
      </c>
      <c r="P212" s="109">
        <f t="shared" si="43"/>
        <v>104856.88799999998</v>
      </c>
      <c r="Q212" s="109">
        <f t="shared" si="47"/>
        <v>33882.13799999998</v>
      </c>
      <c r="R212" s="109">
        <f t="shared" si="48"/>
        <v>13224.75</v>
      </c>
      <c r="S212" s="109">
        <f t="shared" si="49"/>
        <v>472103.74127999996</v>
      </c>
      <c r="T212" s="109">
        <f t="shared" si="50"/>
        <v>396870.50628</v>
      </c>
      <c r="U212" s="109">
        <f t="shared" si="51"/>
        <v>75233.235</v>
      </c>
      <c r="V212" s="109">
        <f>W212+X212</f>
        <v>495708.92834399996</v>
      </c>
      <c r="W212" s="109">
        <f t="shared" si="52"/>
        <v>416714.03159399994</v>
      </c>
      <c r="X212" s="109">
        <f t="shared" si="53"/>
        <v>78994.89675</v>
      </c>
      <c r="Y212" s="135"/>
    </row>
    <row r="213" spans="1:25" ht="12.75" customHeight="1">
      <c r="A213" s="20"/>
      <c r="B213" s="22"/>
      <c r="C213" s="22"/>
      <c r="D213" s="53"/>
      <c r="E213" s="54" t="s">
        <v>5</v>
      </c>
      <c r="F213" s="103"/>
      <c r="G213" s="256"/>
      <c r="H213" s="256"/>
      <c r="I213" s="256"/>
      <c r="J213" s="256"/>
      <c r="K213" s="256"/>
      <c r="L213" s="256"/>
      <c r="M213" s="108">
        <f t="shared" si="44"/>
        <v>0</v>
      </c>
      <c r="N213" s="109">
        <f t="shared" si="45"/>
        <v>0</v>
      </c>
      <c r="O213" s="109">
        <f t="shared" si="46"/>
        <v>0</v>
      </c>
      <c r="P213" s="109">
        <f t="shared" si="43"/>
        <v>0</v>
      </c>
      <c r="Q213" s="109">
        <f t="shared" si="47"/>
        <v>0</v>
      </c>
      <c r="R213" s="109">
        <f t="shared" si="48"/>
        <v>0</v>
      </c>
      <c r="S213" s="109">
        <f t="shared" si="49"/>
        <v>0</v>
      </c>
      <c r="T213" s="109">
        <f t="shared" si="50"/>
        <v>0</v>
      </c>
      <c r="U213" s="109">
        <f t="shared" si="51"/>
        <v>0</v>
      </c>
      <c r="V213" s="19"/>
      <c r="W213" s="109">
        <f t="shared" si="52"/>
        <v>0</v>
      </c>
      <c r="X213" s="109">
        <f t="shared" si="53"/>
        <v>0</v>
      </c>
      <c r="Y213" s="70"/>
    </row>
    <row r="214" spans="1:25" s="111" customFormat="1" ht="10.5">
      <c r="A214" s="118" t="s">
        <v>303</v>
      </c>
      <c r="B214" s="119" t="s">
        <v>301</v>
      </c>
      <c r="C214" s="119" t="s">
        <v>197</v>
      </c>
      <c r="D214" s="108" t="s">
        <v>194</v>
      </c>
      <c r="E214" s="113" t="s">
        <v>304</v>
      </c>
      <c r="F214" s="120"/>
      <c r="G214" s="220">
        <f>H214</f>
        <v>1656</v>
      </c>
      <c r="H214" s="220">
        <f>H216</f>
        <v>1656</v>
      </c>
      <c r="I214" s="220"/>
      <c r="J214" s="220">
        <f>K214</f>
        <v>14200</v>
      </c>
      <c r="K214" s="220">
        <f>K216</f>
        <v>14200</v>
      </c>
      <c r="L214" s="220"/>
      <c r="M214" s="108">
        <f t="shared" si="44"/>
        <v>15612.9</v>
      </c>
      <c r="N214" s="109">
        <f t="shared" si="45"/>
        <v>15612.9</v>
      </c>
      <c r="O214" s="109">
        <f t="shared" si="46"/>
        <v>0</v>
      </c>
      <c r="P214" s="109">
        <f t="shared" si="43"/>
        <v>1412.8999999999996</v>
      </c>
      <c r="Q214" s="109">
        <f t="shared" si="47"/>
        <v>1412.8999999999996</v>
      </c>
      <c r="R214" s="109">
        <f t="shared" si="48"/>
        <v>0</v>
      </c>
      <c r="S214" s="109">
        <f t="shared" si="49"/>
        <v>16549.674</v>
      </c>
      <c r="T214" s="109">
        <f t="shared" si="50"/>
        <v>16549.674</v>
      </c>
      <c r="U214" s="109">
        <f t="shared" si="51"/>
        <v>0</v>
      </c>
      <c r="V214" s="109">
        <f>V216</f>
        <v>17377.1577</v>
      </c>
      <c r="W214" s="109">
        <f t="shared" si="52"/>
        <v>17377.1577</v>
      </c>
      <c r="X214" s="109">
        <f t="shared" si="53"/>
        <v>0</v>
      </c>
      <c r="Y214" s="115"/>
    </row>
    <row r="215" spans="1:25" ht="12.75" customHeight="1">
      <c r="A215" s="20"/>
      <c r="B215" s="22"/>
      <c r="C215" s="22"/>
      <c r="D215" s="53"/>
      <c r="E215" s="54" t="s">
        <v>199</v>
      </c>
      <c r="F215" s="103"/>
      <c r="G215" s="256"/>
      <c r="H215" s="256"/>
      <c r="I215" s="256"/>
      <c r="J215" s="256"/>
      <c r="K215" s="256"/>
      <c r="L215" s="256"/>
      <c r="M215" s="108">
        <f t="shared" si="44"/>
        <v>0</v>
      </c>
      <c r="N215" s="109">
        <f t="shared" si="45"/>
        <v>0</v>
      </c>
      <c r="O215" s="109">
        <f t="shared" si="46"/>
        <v>0</v>
      </c>
      <c r="P215" s="109">
        <f t="shared" si="43"/>
        <v>0</v>
      </c>
      <c r="Q215" s="109">
        <f t="shared" si="47"/>
        <v>0</v>
      </c>
      <c r="R215" s="109">
        <f t="shared" si="48"/>
        <v>0</v>
      </c>
      <c r="S215" s="109">
        <f t="shared" si="49"/>
        <v>0</v>
      </c>
      <c r="T215" s="109">
        <f t="shared" si="50"/>
        <v>0</v>
      </c>
      <c r="U215" s="109">
        <f t="shared" si="51"/>
        <v>0</v>
      </c>
      <c r="V215" s="19"/>
      <c r="W215" s="109">
        <f t="shared" si="52"/>
        <v>0</v>
      </c>
      <c r="X215" s="109">
        <f t="shared" si="53"/>
        <v>0</v>
      </c>
      <c r="Y215" s="70"/>
    </row>
    <row r="216" spans="1:25" s="128" customFormat="1" ht="12.75" customHeight="1">
      <c r="A216" s="122" t="s">
        <v>305</v>
      </c>
      <c r="B216" s="123" t="s">
        <v>301</v>
      </c>
      <c r="C216" s="123" t="s">
        <v>197</v>
      </c>
      <c r="D216" s="123" t="s">
        <v>197</v>
      </c>
      <c r="E216" s="124" t="s">
        <v>304</v>
      </c>
      <c r="F216" s="125"/>
      <c r="G216" s="221">
        <f>H216</f>
        <v>1656</v>
      </c>
      <c r="H216" s="221">
        <f>H218</f>
        <v>1656</v>
      </c>
      <c r="I216" s="221"/>
      <c r="J216" s="221">
        <f>K216</f>
        <v>14200</v>
      </c>
      <c r="K216" s="221">
        <f>K218</f>
        <v>14200</v>
      </c>
      <c r="L216" s="221"/>
      <c r="M216" s="108">
        <f t="shared" si="44"/>
        <v>15612.9</v>
      </c>
      <c r="N216" s="109">
        <f t="shared" si="45"/>
        <v>15612.9</v>
      </c>
      <c r="O216" s="109">
        <f t="shared" si="46"/>
        <v>0</v>
      </c>
      <c r="P216" s="109">
        <f t="shared" si="43"/>
        <v>1412.8999999999996</v>
      </c>
      <c r="Q216" s="109">
        <f t="shared" si="47"/>
        <v>1412.8999999999996</v>
      </c>
      <c r="R216" s="109">
        <f t="shared" si="48"/>
        <v>0</v>
      </c>
      <c r="S216" s="109">
        <f t="shared" si="49"/>
        <v>16549.674</v>
      </c>
      <c r="T216" s="109">
        <f t="shared" si="50"/>
        <v>16549.674</v>
      </c>
      <c r="U216" s="109">
        <f t="shared" si="51"/>
        <v>0</v>
      </c>
      <c r="V216" s="109">
        <f>W216+X216</f>
        <v>17377.1577</v>
      </c>
      <c r="W216" s="109">
        <f t="shared" si="52"/>
        <v>17377.1577</v>
      </c>
      <c r="X216" s="109">
        <f t="shared" si="53"/>
        <v>0</v>
      </c>
      <c r="Y216" s="127"/>
    </row>
    <row r="217" spans="1:25" ht="12.75" customHeight="1">
      <c r="A217" s="20"/>
      <c r="B217" s="22"/>
      <c r="C217" s="22"/>
      <c r="D217" s="53"/>
      <c r="E217" s="54" t="s">
        <v>5</v>
      </c>
      <c r="F217" s="103"/>
      <c r="G217" s="256"/>
      <c r="H217" s="256"/>
      <c r="I217" s="256"/>
      <c r="J217" s="256"/>
      <c r="K217" s="256"/>
      <c r="L217" s="256"/>
      <c r="M217" s="108">
        <f t="shared" si="44"/>
        <v>0</v>
      </c>
      <c r="N217" s="109">
        <f t="shared" si="45"/>
        <v>0</v>
      </c>
      <c r="O217" s="109">
        <f t="shared" si="46"/>
        <v>0</v>
      </c>
      <c r="P217" s="109">
        <f t="shared" si="43"/>
        <v>0</v>
      </c>
      <c r="Q217" s="109">
        <f t="shared" si="47"/>
        <v>0</v>
      </c>
      <c r="R217" s="109">
        <f t="shared" si="48"/>
        <v>0</v>
      </c>
      <c r="S217" s="109">
        <f t="shared" si="49"/>
        <v>0</v>
      </c>
      <c r="T217" s="109">
        <f t="shared" si="50"/>
        <v>0</v>
      </c>
      <c r="U217" s="109">
        <f t="shared" si="51"/>
        <v>0</v>
      </c>
      <c r="V217" s="19"/>
      <c r="W217" s="109">
        <f t="shared" si="52"/>
        <v>0</v>
      </c>
      <c r="X217" s="109">
        <f t="shared" si="53"/>
        <v>0</v>
      </c>
      <c r="Y217" s="70"/>
    </row>
    <row r="218" spans="1:25" s="111" customFormat="1" ht="17.25" customHeight="1">
      <c r="A218" s="118"/>
      <c r="B218" s="119"/>
      <c r="C218" s="119"/>
      <c r="D218" s="108"/>
      <c r="E218" s="113" t="s">
        <v>603</v>
      </c>
      <c r="F218" s="120"/>
      <c r="G218" s="220">
        <f aca="true" t="shared" si="54" ref="G218:G224">H218</f>
        <v>1656</v>
      </c>
      <c r="H218" s="220">
        <f>H221+H222+H223+H224</f>
        <v>1656</v>
      </c>
      <c r="I218" s="220"/>
      <c r="J218" s="220">
        <f aca="true" t="shared" si="55" ref="J218:J224">K218</f>
        <v>14200</v>
      </c>
      <c r="K218" s="220">
        <f>K221+K222+K223+K224</f>
        <v>14200</v>
      </c>
      <c r="L218" s="220"/>
      <c r="M218" s="108">
        <f t="shared" si="44"/>
        <v>15612.9</v>
      </c>
      <c r="N218" s="109">
        <f t="shared" si="45"/>
        <v>15612.9</v>
      </c>
      <c r="O218" s="109">
        <f t="shared" si="46"/>
        <v>0</v>
      </c>
      <c r="P218" s="109">
        <f t="shared" si="43"/>
        <v>1412.8999999999996</v>
      </c>
      <c r="Q218" s="109">
        <f t="shared" si="47"/>
        <v>1412.8999999999996</v>
      </c>
      <c r="R218" s="109">
        <f t="shared" si="48"/>
        <v>0</v>
      </c>
      <c r="S218" s="109">
        <f t="shared" si="49"/>
        <v>16549.674</v>
      </c>
      <c r="T218" s="109">
        <f t="shared" si="50"/>
        <v>16549.674</v>
      </c>
      <c r="U218" s="109">
        <f t="shared" si="51"/>
        <v>0</v>
      </c>
      <c r="V218" s="109">
        <f>W218</f>
        <v>17377.1577</v>
      </c>
      <c r="W218" s="109">
        <f t="shared" si="52"/>
        <v>17377.1577</v>
      </c>
      <c r="X218" s="109">
        <f t="shared" si="53"/>
        <v>0</v>
      </c>
      <c r="Y218" s="115"/>
    </row>
    <row r="219" spans="1:25" ht="12.75" customHeight="1">
      <c r="A219" s="20"/>
      <c r="B219" s="22"/>
      <c r="C219" s="22"/>
      <c r="D219" s="53"/>
      <c r="E219" s="121" t="s">
        <v>642</v>
      </c>
      <c r="F219" s="129" t="s">
        <v>413</v>
      </c>
      <c r="G219" s="258">
        <f t="shared" si="54"/>
        <v>0</v>
      </c>
      <c r="H219" s="255">
        <v>0</v>
      </c>
      <c r="I219" s="255"/>
      <c r="J219" s="258">
        <f t="shared" si="55"/>
        <v>0</v>
      </c>
      <c r="K219" s="255">
        <v>0</v>
      </c>
      <c r="L219" s="255"/>
      <c r="M219" s="108">
        <f t="shared" si="44"/>
        <v>0</v>
      </c>
      <c r="N219" s="109">
        <f t="shared" si="45"/>
        <v>0</v>
      </c>
      <c r="O219" s="109">
        <f t="shared" si="46"/>
        <v>0</v>
      </c>
      <c r="P219" s="109">
        <f t="shared" si="43"/>
        <v>0</v>
      </c>
      <c r="Q219" s="109">
        <f t="shared" si="47"/>
        <v>0</v>
      </c>
      <c r="R219" s="109">
        <f t="shared" si="48"/>
        <v>0</v>
      </c>
      <c r="S219" s="109">
        <f t="shared" si="49"/>
        <v>0</v>
      </c>
      <c r="T219" s="109">
        <f t="shared" si="50"/>
        <v>0</v>
      </c>
      <c r="U219" s="109">
        <f t="shared" si="51"/>
        <v>0</v>
      </c>
      <c r="V219" s="109">
        <f aca="true" t="shared" si="56" ref="V219:V224">W219</f>
        <v>0</v>
      </c>
      <c r="W219" s="109">
        <f t="shared" si="52"/>
        <v>0</v>
      </c>
      <c r="X219" s="109">
        <f t="shared" si="53"/>
        <v>0</v>
      </c>
      <c r="Y219" s="70"/>
    </row>
    <row r="220" spans="1:25" ht="12.75" customHeight="1">
      <c r="A220" s="20"/>
      <c r="B220" s="22"/>
      <c r="C220" s="22"/>
      <c r="D220" s="53"/>
      <c r="E220" s="139" t="s">
        <v>670</v>
      </c>
      <c r="F220" s="140" t="s">
        <v>417</v>
      </c>
      <c r="G220" s="258">
        <f t="shared" si="54"/>
        <v>0</v>
      </c>
      <c r="H220" s="255">
        <v>0</v>
      </c>
      <c r="I220" s="255"/>
      <c r="J220" s="258">
        <f t="shared" si="55"/>
        <v>0</v>
      </c>
      <c r="K220" s="255">
        <v>0</v>
      </c>
      <c r="L220" s="255"/>
      <c r="M220" s="108">
        <f t="shared" si="44"/>
        <v>0</v>
      </c>
      <c r="N220" s="109">
        <f t="shared" si="45"/>
        <v>0</v>
      </c>
      <c r="O220" s="109">
        <f t="shared" si="46"/>
        <v>0</v>
      </c>
      <c r="P220" s="109">
        <f t="shared" si="43"/>
        <v>0</v>
      </c>
      <c r="Q220" s="109">
        <f t="shared" si="47"/>
        <v>0</v>
      </c>
      <c r="R220" s="109">
        <f t="shared" si="48"/>
        <v>0</v>
      </c>
      <c r="S220" s="109">
        <f t="shared" si="49"/>
        <v>0</v>
      </c>
      <c r="T220" s="109">
        <f t="shared" si="50"/>
        <v>0</v>
      </c>
      <c r="U220" s="109">
        <f t="shared" si="51"/>
        <v>0</v>
      </c>
      <c r="V220" s="109">
        <f t="shared" si="56"/>
        <v>0</v>
      </c>
      <c r="W220" s="109">
        <f t="shared" si="52"/>
        <v>0</v>
      </c>
      <c r="X220" s="109">
        <f t="shared" si="53"/>
        <v>0</v>
      </c>
      <c r="Y220" s="70"/>
    </row>
    <row r="221" spans="1:25" ht="12.75" customHeight="1">
      <c r="A221" s="20"/>
      <c r="B221" s="22"/>
      <c r="C221" s="22"/>
      <c r="D221" s="53"/>
      <c r="E221" s="54" t="s">
        <v>420</v>
      </c>
      <c r="F221" s="103" t="s">
        <v>421</v>
      </c>
      <c r="G221" s="258">
        <f t="shared" si="54"/>
        <v>0</v>
      </c>
      <c r="H221" s="258"/>
      <c r="I221" s="255"/>
      <c r="J221" s="258">
        <f t="shared" si="55"/>
        <v>1800</v>
      </c>
      <c r="K221" s="258">
        <v>1800</v>
      </c>
      <c r="L221" s="255"/>
      <c r="M221" s="108">
        <f t="shared" si="44"/>
        <v>1979.1</v>
      </c>
      <c r="N221" s="109">
        <f t="shared" si="45"/>
        <v>1979.1</v>
      </c>
      <c r="O221" s="109">
        <f t="shared" si="46"/>
        <v>0</v>
      </c>
      <c r="P221" s="109">
        <f t="shared" si="43"/>
        <v>179.0999999999999</v>
      </c>
      <c r="Q221" s="109">
        <f t="shared" si="47"/>
        <v>179.0999999999999</v>
      </c>
      <c r="R221" s="109">
        <f t="shared" si="48"/>
        <v>0</v>
      </c>
      <c r="S221" s="109">
        <f t="shared" si="49"/>
        <v>2097.846</v>
      </c>
      <c r="T221" s="109">
        <f t="shared" si="50"/>
        <v>2097.846</v>
      </c>
      <c r="U221" s="109">
        <f t="shared" si="51"/>
        <v>0</v>
      </c>
      <c r="V221" s="109">
        <f t="shared" si="56"/>
        <v>2202.7383</v>
      </c>
      <c r="W221" s="109">
        <f t="shared" si="52"/>
        <v>2202.7383</v>
      </c>
      <c r="X221" s="109">
        <f t="shared" si="53"/>
        <v>0</v>
      </c>
      <c r="Y221" s="70"/>
    </row>
    <row r="222" spans="1:25" ht="12.75" customHeight="1">
      <c r="A222" s="20"/>
      <c r="B222" s="22"/>
      <c r="C222" s="22"/>
      <c r="D222" s="53"/>
      <c r="E222" s="139" t="s">
        <v>671</v>
      </c>
      <c r="F222" s="140" t="s">
        <v>438</v>
      </c>
      <c r="G222" s="258">
        <f t="shared" si="54"/>
        <v>1656</v>
      </c>
      <c r="H222" s="258">
        <v>1656</v>
      </c>
      <c r="I222" s="255"/>
      <c r="J222" s="258">
        <f t="shared" si="55"/>
        <v>4400</v>
      </c>
      <c r="K222" s="258">
        <v>4400</v>
      </c>
      <c r="L222" s="255"/>
      <c r="M222" s="108">
        <f t="shared" si="44"/>
        <v>4837.8</v>
      </c>
      <c r="N222" s="109">
        <f t="shared" si="45"/>
        <v>4837.8</v>
      </c>
      <c r="O222" s="109">
        <f t="shared" si="46"/>
        <v>0</v>
      </c>
      <c r="P222" s="109">
        <f t="shared" si="43"/>
        <v>437.8000000000002</v>
      </c>
      <c r="Q222" s="109">
        <f t="shared" si="47"/>
        <v>437.8000000000002</v>
      </c>
      <c r="R222" s="109">
        <f t="shared" si="48"/>
        <v>0</v>
      </c>
      <c r="S222" s="109">
        <f t="shared" si="49"/>
        <v>5128.068</v>
      </c>
      <c r="T222" s="109">
        <f t="shared" si="50"/>
        <v>5128.068</v>
      </c>
      <c r="U222" s="109">
        <f t="shared" si="51"/>
        <v>0</v>
      </c>
      <c r="V222" s="109">
        <f t="shared" si="56"/>
        <v>5384.4714</v>
      </c>
      <c r="W222" s="109">
        <f t="shared" si="52"/>
        <v>5384.4714</v>
      </c>
      <c r="X222" s="109">
        <f t="shared" si="53"/>
        <v>0</v>
      </c>
      <c r="Y222" s="70"/>
    </row>
    <row r="223" spans="1:25" ht="12.75" customHeight="1">
      <c r="A223" s="20"/>
      <c r="B223" s="22"/>
      <c r="C223" s="22"/>
      <c r="D223" s="53"/>
      <c r="E223" s="139" t="s">
        <v>672</v>
      </c>
      <c r="F223" s="140" t="s">
        <v>442</v>
      </c>
      <c r="G223" s="258">
        <f t="shared" si="54"/>
        <v>0</v>
      </c>
      <c r="H223" s="258">
        <v>0</v>
      </c>
      <c r="I223" s="255"/>
      <c r="J223" s="258">
        <f t="shared" si="55"/>
        <v>8000</v>
      </c>
      <c r="K223" s="258">
        <v>8000</v>
      </c>
      <c r="L223" s="255"/>
      <c r="M223" s="108">
        <f t="shared" si="44"/>
        <v>8796</v>
      </c>
      <c r="N223" s="109">
        <f t="shared" si="45"/>
        <v>8796</v>
      </c>
      <c r="O223" s="109">
        <f t="shared" si="46"/>
        <v>0</v>
      </c>
      <c r="P223" s="109">
        <f t="shared" si="43"/>
        <v>796</v>
      </c>
      <c r="Q223" s="109">
        <f t="shared" si="47"/>
        <v>796</v>
      </c>
      <c r="R223" s="109">
        <f t="shared" si="48"/>
        <v>0</v>
      </c>
      <c r="S223" s="109">
        <f t="shared" si="49"/>
        <v>9323.76</v>
      </c>
      <c r="T223" s="109">
        <f t="shared" si="50"/>
        <v>9323.76</v>
      </c>
      <c r="U223" s="109">
        <f t="shared" si="51"/>
        <v>0</v>
      </c>
      <c r="V223" s="109">
        <f t="shared" si="56"/>
        <v>9789.948</v>
      </c>
      <c r="W223" s="109">
        <f t="shared" si="52"/>
        <v>9789.948</v>
      </c>
      <c r="X223" s="109">
        <f t="shared" si="53"/>
        <v>0</v>
      </c>
      <c r="Y223" s="70"/>
    </row>
    <row r="224" spans="1:25" ht="21.75" customHeight="1">
      <c r="A224" s="20"/>
      <c r="B224" s="22"/>
      <c r="C224" s="22"/>
      <c r="D224" s="53"/>
      <c r="E224" s="139" t="s">
        <v>673</v>
      </c>
      <c r="F224" s="140" t="s">
        <v>674</v>
      </c>
      <c r="G224" s="258">
        <f t="shared" si="54"/>
        <v>0</v>
      </c>
      <c r="H224" s="259"/>
      <c r="I224" s="255"/>
      <c r="J224" s="258">
        <f t="shared" si="55"/>
        <v>0</v>
      </c>
      <c r="K224" s="259"/>
      <c r="L224" s="255"/>
      <c r="M224" s="108">
        <f t="shared" si="44"/>
        <v>0</v>
      </c>
      <c r="N224" s="109">
        <f t="shared" si="45"/>
        <v>0</v>
      </c>
      <c r="O224" s="109">
        <f t="shared" si="46"/>
        <v>0</v>
      </c>
      <c r="P224" s="109">
        <f aca="true" t="shared" si="57" ref="P224:P287">M224-J224</f>
        <v>0</v>
      </c>
      <c r="Q224" s="109">
        <f t="shared" si="47"/>
        <v>0</v>
      </c>
      <c r="R224" s="109">
        <f t="shared" si="48"/>
        <v>0</v>
      </c>
      <c r="S224" s="109">
        <f t="shared" si="49"/>
        <v>0</v>
      </c>
      <c r="T224" s="109">
        <f t="shared" si="50"/>
        <v>0</v>
      </c>
      <c r="U224" s="109">
        <f t="shared" si="51"/>
        <v>0</v>
      </c>
      <c r="V224" s="109">
        <f t="shared" si="56"/>
        <v>0</v>
      </c>
      <c r="W224" s="109">
        <f t="shared" si="52"/>
        <v>0</v>
      </c>
      <c r="X224" s="109">
        <f t="shared" si="53"/>
        <v>0</v>
      </c>
      <c r="Y224" s="70"/>
    </row>
    <row r="225" spans="1:25" ht="12.75" customHeight="1">
      <c r="A225" s="20"/>
      <c r="B225" s="22"/>
      <c r="C225" s="22"/>
      <c r="D225" s="53"/>
      <c r="E225" s="54" t="s">
        <v>531</v>
      </c>
      <c r="F225" s="103" t="s">
        <v>532</v>
      </c>
      <c r="G225" s="258">
        <f>I225</f>
        <v>0</v>
      </c>
      <c r="H225" s="258"/>
      <c r="I225" s="258">
        <v>0</v>
      </c>
      <c r="J225" s="258">
        <f>L225</f>
        <v>0</v>
      </c>
      <c r="K225" s="258"/>
      <c r="L225" s="258"/>
      <c r="M225" s="108">
        <f t="shared" si="44"/>
        <v>0</v>
      </c>
      <c r="N225" s="109">
        <f t="shared" si="45"/>
        <v>0</v>
      </c>
      <c r="O225" s="109">
        <f t="shared" si="46"/>
        <v>0</v>
      </c>
      <c r="P225" s="109">
        <f t="shared" si="57"/>
        <v>0</v>
      </c>
      <c r="Q225" s="109">
        <f t="shared" si="47"/>
        <v>0</v>
      </c>
      <c r="R225" s="109">
        <f t="shared" si="48"/>
        <v>0</v>
      </c>
      <c r="S225" s="109">
        <f t="shared" si="49"/>
        <v>0</v>
      </c>
      <c r="T225" s="109">
        <f t="shared" si="50"/>
        <v>0</v>
      </c>
      <c r="U225" s="109">
        <f t="shared" si="51"/>
        <v>0</v>
      </c>
      <c r="V225" s="19"/>
      <c r="W225" s="109">
        <f t="shared" si="52"/>
        <v>0</v>
      </c>
      <c r="X225" s="109">
        <f t="shared" si="53"/>
        <v>0</v>
      </c>
      <c r="Y225" s="70"/>
    </row>
    <row r="226" spans="1:25" s="198" customFormat="1" ht="35.25" customHeight="1">
      <c r="A226" s="193"/>
      <c r="B226" s="194"/>
      <c r="C226" s="194"/>
      <c r="D226" s="195"/>
      <c r="E226" s="150" t="s">
        <v>675</v>
      </c>
      <c r="F226" s="196"/>
      <c r="G226" s="229"/>
      <c r="H226" s="229"/>
      <c r="I226" s="229"/>
      <c r="J226" s="229"/>
      <c r="K226" s="229"/>
      <c r="L226" s="229"/>
      <c r="M226" s="108">
        <f t="shared" si="44"/>
        <v>0</v>
      </c>
      <c r="N226" s="109">
        <f t="shared" si="45"/>
        <v>0</v>
      </c>
      <c r="O226" s="109">
        <f t="shared" si="46"/>
        <v>0</v>
      </c>
      <c r="P226" s="109">
        <f t="shared" si="57"/>
        <v>0</v>
      </c>
      <c r="Q226" s="109">
        <f t="shared" si="47"/>
        <v>0</v>
      </c>
      <c r="R226" s="109">
        <f t="shared" si="48"/>
        <v>0</v>
      </c>
      <c r="S226" s="109">
        <f t="shared" si="49"/>
        <v>0</v>
      </c>
      <c r="T226" s="109">
        <f t="shared" si="50"/>
        <v>0</v>
      </c>
      <c r="U226" s="109">
        <f t="shared" si="51"/>
        <v>0</v>
      </c>
      <c r="V226" s="183">
        <f>X226</f>
        <v>0</v>
      </c>
      <c r="W226" s="109">
        <f t="shared" si="52"/>
        <v>0</v>
      </c>
      <c r="X226" s="109">
        <f t="shared" si="53"/>
        <v>0</v>
      </c>
      <c r="Y226" s="197"/>
    </row>
    <row r="227" spans="1:25" ht="12.75" customHeight="1">
      <c r="A227" s="20"/>
      <c r="B227" s="22"/>
      <c r="C227" s="22"/>
      <c r="D227" s="53"/>
      <c r="E227" s="54" t="s">
        <v>521</v>
      </c>
      <c r="F227" s="103" t="s">
        <v>520</v>
      </c>
      <c r="G227" s="258"/>
      <c r="H227" s="258"/>
      <c r="I227" s="258"/>
      <c r="J227" s="258"/>
      <c r="K227" s="258"/>
      <c r="L227" s="258"/>
      <c r="M227" s="108">
        <f t="shared" si="44"/>
        <v>0</v>
      </c>
      <c r="N227" s="109">
        <f t="shared" si="45"/>
        <v>0</v>
      </c>
      <c r="O227" s="109">
        <f t="shared" si="46"/>
        <v>0</v>
      </c>
      <c r="P227" s="109">
        <f t="shared" si="57"/>
        <v>0</v>
      </c>
      <c r="Q227" s="109">
        <f t="shared" si="47"/>
        <v>0</v>
      </c>
      <c r="R227" s="109">
        <f t="shared" si="48"/>
        <v>0</v>
      </c>
      <c r="S227" s="109">
        <f t="shared" si="49"/>
        <v>0</v>
      </c>
      <c r="T227" s="109">
        <f t="shared" si="50"/>
        <v>0</v>
      </c>
      <c r="U227" s="109">
        <f t="shared" si="51"/>
        <v>0</v>
      </c>
      <c r="V227" s="19">
        <f>X227</f>
        <v>0</v>
      </c>
      <c r="W227" s="109">
        <f t="shared" si="52"/>
        <v>0</v>
      </c>
      <c r="X227" s="109">
        <f t="shared" si="53"/>
        <v>0</v>
      </c>
      <c r="Y227" s="70"/>
    </row>
    <row r="228" spans="1:25" ht="12.75" customHeight="1">
      <c r="A228" s="20"/>
      <c r="B228" s="22"/>
      <c r="C228" s="22"/>
      <c r="D228" s="53"/>
      <c r="E228" s="139" t="s">
        <v>666</v>
      </c>
      <c r="F228" s="140" t="s">
        <v>522</v>
      </c>
      <c r="G228" s="258"/>
      <c r="H228" s="258"/>
      <c r="I228" s="258"/>
      <c r="J228" s="258"/>
      <c r="K228" s="258"/>
      <c r="L228" s="258"/>
      <c r="M228" s="108">
        <f t="shared" si="44"/>
        <v>0</v>
      </c>
      <c r="N228" s="109">
        <f t="shared" si="45"/>
        <v>0</v>
      </c>
      <c r="O228" s="109">
        <f t="shared" si="46"/>
        <v>0</v>
      </c>
      <c r="P228" s="109">
        <f t="shared" si="57"/>
        <v>0</v>
      </c>
      <c r="Q228" s="109">
        <f t="shared" si="47"/>
        <v>0</v>
      </c>
      <c r="R228" s="109">
        <f t="shared" si="48"/>
        <v>0</v>
      </c>
      <c r="S228" s="109">
        <f t="shared" si="49"/>
        <v>0</v>
      </c>
      <c r="T228" s="109">
        <f t="shared" si="50"/>
        <v>0</v>
      </c>
      <c r="U228" s="109">
        <f t="shared" si="51"/>
        <v>0</v>
      </c>
      <c r="V228" s="19">
        <f>X228</f>
        <v>0</v>
      </c>
      <c r="W228" s="109">
        <f t="shared" si="52"/>
        <v>0</v>
      </c>
      <c r="X228" s="109">
        <f t="shared" si="53"/>
        <v>0</v>
      </c>
      <c r="Y228" s="70"/>
    </row>
    <row r="229" spans="1:25" s="111" customFormat="1" ht="10.5">
      <c r="A229" s="118" t="s">
        <v>306</v>
      </c>
      <c r="B229" s="119" t="s">
        <v>301</v>
      </c>
      <c r="C229" s="119" t="s">
        <v>221</v>
      </c>
      <c r="D229" s="108" t="s">
        <v>194</v>
      </c>
      <c r="E229" s="113" t="s">
        <v>307</v>
      </c>
      <c r="F229" s="120"/>
      <c r="G229" s="220">
        <f>H229</f>
        <v>194730.4</v>
      </c>
      <c r="H229" s="220">
        <f>H231++H238+H245+H252</f>
        <v>194730.4</v>
      </c>
      <c r="I229" s="220">
        <v>0</v>
      </c>
      <c r="J229" s="220">
        <f>K229</f>
        <v>326324</v>
      </c>
      <c r="K229" s="220">
        <f>K231++K238+K245+K252</f>
        <v>326324</v>
      </c>
      <c r="L229" s="220"/>
      <c r="M229" s="108">
        <f t="shared" si="44"/>
        <v>358793.238</v>
      </c>
      <c r="N229" s="109">
        <f t="shared" si="45"/>
        <v>358793.238</v>
      </c>
      <c r="O229" s="109">
        <f t="shared" si="46"/>
        <v>0</v>
      </c>
      <c r="P229" s="109">
        <f t="shared" si="57"/>
        <v>32469.238000000012</v>
      </c>
      <c r="Q229" s="109">
        <f t="shared" si="47"/>
        <v>32469.238000000012</v>
      </c>
      <c r="R229" s="109">
        <f t="shared" si="48"/>
        <v>0</v>
      </c>
      <c r="S229" s="109">
        <f t="shared" si="49"/>
        <v>380320.83228000003</v>
      </c>
      <c r="T229" s="109">
        <f t="shared" si="50"/>
        <v>380320.83228000003</v>
      </c>
      <c r="U229" s="109">
        <f t="shared" si="51"/>
        <v>0</v>
      </c>
      <c r="V229" s="109"/>
      <c r="W229" s="109">
        <f t="shared" si="52"/>
        <v>399336.873894</v>
      </c>
      <c r="X229" s="109">
        <f t="shared" si="53"/>
        <v>0</v>
      </c>
      <c r="Y229" s="115"/>
    </row>
    <row r="230" spans="1:25" ht="16.5" customHeight="1">
      <c r="A230" s="20"/>
      <c r="B230" s="22"/>
      <c r="C230" s="22"/>
      <c r="D230" s="53"/>
      <c r="E230" s="54" t="s">
        <v>199</v>
      </c>
      <c r="F230" s="103"/>
      <c r="G230" s="256"/>
      <c r="H230" s="256"/>
      <c r="I230" s="256"/>
      <c r="J230" s="256"/>
      <c r="K230" s="256"/>
      <c r="L230" s="256"/>
      <c r="M230" s="108">
        <f t="shared" si="44"/>
        <v>0</v>
      </c>
      <c r="N230" s="109">
        <f t="shared" si="45"/>
        <v>0</v>
      </c>
      <c r="O230" s="109">
        <f t="shared" si="46"/>
        <v>0</v>
      </c>
      <c r="P230" s="109">
        <f t="shared" si="57"/>
        <v>0</v>
      </c>
      <c r="Q230" s="109">
        <f t="shared" si="47"/>
        <v>0</v>
      </c>
      <c r="R230" s="109">
        <f t="shared" si="48"/>
        <v>0</v>
      </c>
      <c r="S230" s="109">
        <f t="shared" si="49"/>
        <v>0</v>
      </c>
      <c r="T230" s="109">
        <f t="shared" si="50"/>
        <v>0</v>
      </c>
      <c r="U230" s="109">
        <f t="shared" si="51"/>
        <v>0</v>
      </c>
      <c r="V230" s="19"/>
      <c r="W230" s="109">
        <f t="shared" si="52"/>
        <v>0</v>
      </c>
      <c r="X230" s="109">
        <f t="shared" si="53"/>
        <v>0</v>
      </c>
      <c r="Y230" s="70"/>
    </row>
    <row r="231" spans="1:25" s="128" customFormat="1" ht="16.5" customHeight="1">
      <c r="A231" s="122" t="s">
        <v>308</v>
      </c>
      <c r="B231" s="123" t="s">
        <v>301</v>
      </c>
      <c r="C231" s="123" t="s">
        <v>221</v>
      </c>
      <c r="D231" s="123" t="s">
        <v>197</v>
      </c>
      <c r="E231" s="113" t="s">
        <v>309</v>
      </c>
      <c r="F231" s="196"/>
      <c r="G231" s="221">
        <f>H231</f>
        <v>16864.9</v>
      </c>
      <c r="H231" s="221">
        <f>H233</f>
        <v>16864.9</v>
      </c>
      <c r="I231" s="221"/>
      <c r="J231" s="221">
        <f>K231</f>
        <v>18870</v>
      </c>
      <c r="K231" s="221">
        <f>K233</f>
        <v>18870</v>
      </c>
      <c r="L231" s="221">
        <v>500</v>
      </c>
      <c r="M231" s="108">
        <f t="shared" si="44"/>
        <v>21362.065</v>
      </c>
      <c r="N231" s="109">
        <f t="shared" si="45"/>
        <v>20747.565</v>
      </c>
      <c r="O231" s="109">
        <f t="shared" si="46"/>
        <v>614.5</v>
      </c>
      <c r="P231" s="109">
        <f t="shared" si="57"/>
        <v>2492.0649999999987</v>
      </c>
      <c r="Q231" s="109">
        <f t="shared" si="47"/>
        <v>1877.5649999999987</v>
      </c>
      <c r="R231" s="109">
        <f t="shared" si="48"/>
        <v>114.5</v>
      </c>
      <c r="S231" s="109">
        <f t="shared" si="49"/>
        <v>22643.788899999996</v>
      </c>
      <c r="T231" s="109">
        <f t="shared" si="50"/>
        <v>21992.418899999997</v>
      </c>
      <c r="U231" s="109">
        <f t="shared" si="51"/>
        <v>651.37</v>
      </c>
      <c r="V231" s="109">
        <f>V233</f>
        <v>23775.978344999996</v>
      </c>
      <c r="W231" s="109">
        <f t="shared" si="52"/>
        <v>23092.039844999996</v>
      </c>
      <c r="X231" s="109">
        <f t="shared" si="53"/>
        <v>683.9385</v>
      </c>
      <c r="Y231" s="127"/>
    </row>
    <row r="232" spans="1:25" ht="14.25" customHeight="1">
      <c r="A232" s="20"/>
      <c r="B232" s="22"/>
      <c r="C232" s="22"/>
      <c r="D232" s="53"/>
      <c r="E232" s="56" t="s">
        <v>5</v>
      </c>
      <c r="F232" s="103"/>
      <c r="G232" s="256"/>
      <c r="H232" s="256"/>
      <c r="I232" s="256"/>
      <c r="J232" s="256"/>
      <c r="K232" s="256"/>
      <c r="L232" s="256"/>
      <c r="M232" s="108">
        <f t="shared" si="44"/>
        <v>0</v>
      </c>
      <c r="N232" s="109">
        <f t="shared" si="45"/>
        <v>0</v>
      </c>
      <c r="O232" s="109">
        <f t="shared" si="46"/>
        <v>0</v>
      </c>
      <c r="P232" s="109">
        <f t="shared" si="57"/>
        <v>0</v>
      </c>
      <c r="Q232" s="109">
        <f t="shared" si="47"/>
        <v>0</v>
      </c>
      <c r="R232" s="109">
        <f t="shared" si="48"/>
        <v>0</v>
      </c>
      <c r="S232" s="109">
        <f t="shared" si="49"/>
        <v>0</v>
      </c>
      <c r="T232" s="109">
        <f t="shared" si="50"/>
        <v>0</v>
      </c>
      <c r="U232" s="109">
        <f t="shared" si="51"/>
        <v>0</v>
      </c>
      <c r="V232" s="19"/>
      <c r="W232" s="109">
        <f t="shared" si="52"/>
        <v>0</v>
      </c>
      <c r="X232" s="109">
        <f t="shared" si="53"/>
        <v>0</v>
      </c>
      <c r="Y232" s="70"/>
    </row>
    <row r="233" spans="1:25" s="111" customFormat="1" ht="10.5">
      <c r="A233" s="118"/>
      <c r="B233" s="119"/>
      <c r="C233" s="119"/>
      <c r="D233" s="108"/>
      <c r="E233" s="113" t="s">
        <v>604</v>
      </c>
      <c r="F233" s="120"/>
      <c r="G233" s="220">
        <f>H233</f>
        <v>16864.9</v>
      </c>
      <c r="H233" s="220">
        <f>H234+H235+H236</f>
        <v>16864.9</v>
      </c>
      <c r="I233" s="220"/>
      <c r="J233" s="220">
        <f>K233</f>
        <v>18870</v>
      </c>
      <c r="K233" s="220">
        <f>K234+K235+K236</f>
        <v>18870</v>
      </c>
      <c r="L233" s="220">
        <v>500</v>
      </c>
      <c r="M233" s="108">
        <f t="shared" si="44"/>
        <v>21362.065</v>
      </c>
      <c r="N233" s="109">
        <f t="shared" si="45"/>
        <v>20747.565</v>
      </c>
      <c r="O233" s="109">
        <f t="shared" si="46"/>
        <v>614.5</v>
      </c>
      <c r="P233" s="109">
        <f t="shared" si="57"/>
        <v>2492.0649999999987</v>
      </c>
      <c r="Q233" s="109">
        <f t="shared" si="47"/>
        <v>1877.5649999999987</v>
      </c>
      <c r="R233" s="109">
        <f t="shared" si="48"/>
        <v>114.5</v>
      </c>
      <c r="S233" s="109">
        <f t="shared" si="49"/>
        <v>22643.788899999996</v>
      </c>
      <c r="T233" s="109">
        <f t="shared" si="50"/>
        <v>21992.418899999997</v>
      </c>
      <c r="U233" s="109">
        <f t="shared" si="51"/>
        <v>651.37</v>
      </c>
      <c r="V233" s="109">
        <f>W233+X233</f>
        <v>23775.978344999996</v>
      </c>
      <c r="W233" s="109">
        <f t="shared" si="52"/>
        <v>23092.039844999996</v>
      </c>
      <c r="X233" s="109">
        <f t="shared" si="53"/>
        <v>683.9385</v>
      </c>
      <c r="Y233" s="115"/>
    </row>
    <row r="234" spans="1:25" ht="24" customHeight="1">
      <c r="A234" s="20"/>
      <c r="B234" s="22"/>
      <c r="C234" s="22"/>
      <c r="D234" s="53"/>
      <c r="E234" s="56" t="s">
        <v>455</v>
      </c>
      <c r="F234" s="103" t="s">
        <v>456</v>
      </c>
      <c r="G234" s="259">
        <f>H234</f>
        <v>16864.9</v>
      </c>
      <c r="H234" s="259">
        <v>16864.9</v>
      </c>
      <c r="I234" s="255"/>
      <c r="J234" s="259">
        <f>K234</f>
        <v>18870</v>
      </c>
      <c r="K234" s="259">
        <v>18870</v>
      </c>
      <c r="L234" s="255"/>
      <c r="M234" s="108">
        <f t="shared" si="44"/>
        <v>20747.565</v>
      </c>
      <c r="N234" s="109">
        <f t="shared" si="45"/>
        <v>20747.565</v>
      </c>
      <c r="O234" s="109">
        <f t="shared" si="46"/>
        <v>0</v>
      </c>
      <c r="P234" s="109">
        <f t="shared" si="57"/>
        <v>1877.5649999999987</v>
      </c>
      <c r="Q234" s="109">
        <f t="shared" si="47"/>
        <v>1877.5649999999987</v>
      </c>
      <c r="R234" s="109">
        <f t="shared" si="48"/>
        <v>0</v>
      </c>
      <c r="S234" s="109">
        <f t="shared" si="49"/>
        <v>21992.418899999997</v>
      </c>
      <c r="T234" s="109">
        <f t="shared" si="50"/>
        <v>21992.418899999997</v>
      </c>
      <c r="U234" s="109">
        <f t="shared" si="51"/>
        <v>0</v>
      </c>
      <c r="V234" s="19">
        <f>W234</f>
        <v>23092.039844999996</v>
      </c>
      <c r="W234" s="109">
        <f t="shared" si="52"/>
        <v>23092.039844999996</v>
      </c>
      <c r="X234" s="109">
        <f t="shared" si="53"/>
        <v>0</v>
      </c>
      <c r="Y234" s="70"/>
    </row>
    <row r="235" spans="1:25" ht="24" customHeight="1">
      <c r="A235" s="20"/>
      <c r="B235" s="22"/>
      <c r="C235" s="22"/>
      <c r="D235" s="53"/>
      <c r="E235" s="137" t="s">
        <v>658</v>
      </c>
      <c r="F235" s="153" t="s">
        <v>468</v>
      </c>
      <c r="G235" s="259">
        <f>H235</f>
        <v>0</v>
      </c>
      <c r="H235" s="259"/>
      <c r="I235" s="255"/>
      <c r="J235" s="259">
        <f>K235</f>
        <v>0</v>
      </c>
      <c r="K235" s="259"/>
      <c r="L235" s="255"/>
      <c r="M235" s="108">
        <f t="shared" si="44"/>
        <v>0</v>
      </c>
      <c r="N235" s="109">
        <f t="shared" si="45"/>
        <v>0</v>
      </c>
      <c r="O235" s="109">
        <f t="shared" si="46"/>
        <v>0</v>
      </c>
      <c r="P235" s="109">
        <f t="shared" si="57"/>
        <v>0</v>
      </c>
      <c r="Q235" s="109">
        <f t="shared" si="47"/>
        <v>0</v>
      </c>
      <c r="R235" s="109">
        <f t="shared" si="48"/>
        <v>0</v>
      </c>
      <c r="S235" s="109">
        <f t="shared" si="49"/>
        <v>0</v>
      </c>
      <c r="T235" s="109">
        <f t="shared" si="50"/>
        <v>0</v>
      </c>
      <c r="U235" s="109">
        <f t="shared" si="51"/>
        <v>0</v>
      </c>
      <c r="V235" s="19">
        <f>W235</f>
        <v>0</v>
      </c>
      <c r="W235" s="109">
        <f t="shared" si="52"/>
        <v>0</v>
      </c>
      <c r="X235" s="109">
        <f t="shared" si="53"/>
        <v>0</v>
      </c>
      <c r="Y235" s="70"/>
    </row>
    <row r="236" spans="1:25" s="6" customFormat="1" ht="21.75" customHeight="1">
      <c r="A236" s="10"/>
      <c r="B236" s="11"/>
      <c r="C236" s="11"/>
      <c r="D236" s="46"/>
      <c r="E236" s="139" t="s">
        <v>659</v>
      </c>
      <c r="F236" s="140" t="s">
        <v>660</v>
      </c>
      <c r="G236" s="259">
        <f>H236</f>
        <v>0</v>
      </c>
      <c r="H236" s="257"/>
      <c r="I236" s="222"/>
      <c r="J236" s="259">
        <f>K236</f>
        <v>0</v>
      </c>
      <c r="K236" s="257"/>
      <c r="L236" s="222"/>
      <c r="M236" s="108">
        <f t="shared" si="44"/>
        <v>0</v>
      </c>
      <c r="N236" s="109">
        <f t="shared" si="45"/>
        <v>0</v>
      </c>
      <c r="O236" s="109">
        <f t="shared" si="46"/>
        <v>0</v>
      </c>
      <c r="P236" s="109">
        <f t="shared" si="57"/>
        <v>0</v>
      </c>
      <c r="Q236" s="109">
        <f t="shared" si="47"/>
        <v>0</v>
      </c>
      <c r="R236" s="109">
        <f t="shared" si="48"/>
        <v>0</v>
      </c>
      <c r="S236" s="109">
        <f t="shared" si="49"/>
        <v>0</v>
      </c>
      <c r="T236" s="109">
        <f t="shared" si="50"/>
        <v>0</v>
      </c>
      <c r="U236" s="109">
        <f t="shared" si="51"/>
        <v>0</v>
      </c>
      <c r="V236" s="19">
        <f>W236</f>
        <v>0</v>
      </c>
      <c r="W236" s="109">
        <f t="shared" si="52"/>
        <v>0</v>
      </c>
      <c r="X236" s="109">
        <f t="shared" si="53"/>
        <v>0</v>
      </c>
      <c r="Y236" s="69"/>
    </row>
    <row r="237" spans="1:25" ht="12.75" customHeight="1">
      <c r="A237" s="20"/>
      <c r="B237" s="22"/>
      <c r="C237" s="22"/>
      <c r="D237" s="53"/>
      <c r="E237" s="253" t="s">
        <v>732</v>
      </c>
      <c r="F237" s="103" t="s">
        <v>535</v>
      </c>
      <c r="G237" s="255">
        <f>H237</f>
        <v>0</v>
      </c>
      <c r="H237" s="255"/>
      <c r="I237" s="255">
        <v>0</v>
      </c>
      <c r="J237" s="255">
        <f>K237</f>
        <v>0</v>
      </c>
      <c r="K237" s="255">
        <v>0</v>
      </c>
      <c r="L237" s="255">
        <v>500</v>
      </c>
      <c r="M237" s="108">
        <f t="shared" si="44"/>
        <v>614.5</v>
      </c>
      <c r="N237" s="109">
        <f t="shared" si="45"/>
        <v>0</v>
      </c>
      <c r="O237" s="109">
        <f t="shared" si="46"/>
        <v>614.5</v>
      </c>
      <c r="P237" s="109">
        <f t="shared" si="57"/>
        <v>614.5</v>
      </c>
      <c r="Q237" s="109">
        <f t="shared" si="47"/>
        <v>0</v>
      </c>
      <c r="R237" s="109">
        <f t="shared" si="48"/>
        <v>114.5</v>
      </c>
      <c r="S237" s="109">
        <f t="shared" si="49"/>
        <v>651.37</v>
      </c>
      <c r="T237" s="109">
        <f t="shared" si="50"/>
        <v>0</v>
      </c>
      <c r="U237" s="109">
        <f t="shared" si="51"/>
        <v>651.37</v>
      </c>
      <c r="V237" s="19">
        <f>X237</f>
        <v>683.9385</v>
      </c>
      <c r="W237" s="109">
        <f t="shared" si="52"/>
        <v>0</v>
      </c>
      <c r="X237" s="109">
        <f t="shared" si="53"/>
        <v>683.9385</v>
      </c>
      <c r="Y237" s="70"/>
    </row>
    <row r="238" spans="1:25" s="128" customFormat="1" ht="12.75" customHeight="1">
      <c r="A238" s="122" t="s">
        <v>310</v>
      </c>
      <c r="B238" s="123" t="s">
        <v>301</v>
      </c>
      <c r="C238" s="123" t="s">
        <v>221</v>
      </c>
      <c r="D238" s="123" t="s">
        <v>221</v>
      </c>
      <c r="E238" s="124" t="s">
        <v>311</v>
      </c>
      <c r="F238" s="125"/>
      <c r="G238" s="221">
        <f>G240</f>
        <v>0</v>
      </c>
      <c r="H238" s="221">
        <f>H240</f>
        <v>0</v>
      </c>
      <c r="I238" s="221"/>
      <c r="J238" s="221">
        <f>J240</f>
        <v>0</v>
      </c>
      <c r="K238" s="221">
        <f>K240</f>
        <v>0</v>
      </c>
      <c r="L238" s="221"/>
      <c r="M238" s="108">
        <f t="shared" si="44"/>
        <v>0</v>
      </c>
      <c r="N238" s="109">
        <f t="shared" si="45"/>
        <v>0</v>
      </c>
      <c r="O238" s="109">
        <f t="shared" si="46"/>
        <v>0</v>
      </c>
      <c r="P238" s="109">
        <f t="shared" si="57"/>
        <v>0</v>
      </c>
      <c r="Q238" s="109">
        <f t="shared" si="47"/>
        <v>0</v>
      </c>
      <c r="R238" s="109">
        <f t="shared" si="48"/>
        <v>0</v>
      </c>
      <c r="S238" s="109">
        <f t="shared" si="49"/>
        <v>0</v>
      </c>
      <c r="T238" s="109">
        <f t="shared" si="50"/>
        <v>0</v>
      </c>
      <c r="U238" s="109">
        <f t="shared" si="51"/>
        <v>0</v>
      </c>
      <c r="V238" s="109">
        <f>W238</f>
        <v>0</v>
      </c>
      <c r="W238" s="109">
        <f t="shared" si="52"/>
        <v>0</v>
      </c>
      <c r="X238" s="109">
        <f t="shared" si="53"/>
        <v>0</v>
      </c>
      <c r="Y238" s="127"/>
    </row>
    <row r="239" spans="1:25" ht="12.75" customHeight="1">
      <c r="A239" s="20"/>
      <c r="B239" s="22"/>
      <c r="C239" s="22"/>
      <c r="D239" s="53"/>
      <c r="E239" s="54" t="s">
        <v>5</v>
      </c>
      <c r="F239" s="103"/>
      <c r="G239" s="256"/>
      <c r="H239" s="256"/>
      <c r="I239" s="256"/>
      <c r="J239" s="256"/>
      <c r="K239" s="256"/>
      <c r="L239" s="256"/>
      <c r="M239" s="108">
        <f t="shared" si="44"/>
        <v>0</v>
      </c>
      <c r="N239" s="109">
        <f t="shared" si="45"/>
        <v>0</v>
      </c>
      <c r="O239" s="109">
        <f t="shared" si="46"/>
        <v>0</v>
      </c>
      <c r="P239" s="109">
        <f t="shared" si="57"/>
        <v>0</v>
      </c>
      <c r="Q239" s="109">
        <f t="shared" si="47"/>
        <v>0</v>
      </c>
      <c r="R239" s="109">
        <f t="shared" si="48"/>
        <v>0</v>
      </c>
      <c r="S239" s="109">
        <f t="shared" si="49"/>
        <v>0</v>
      </c>
      <c r="T239" s="109">
        <f t="shared" si="50"/>
        <v>0</v>
      </c>
      <c r="U239" s="109">
        <f t="shared" si="51"/>
        <v>0</v>
      </c>
      <c r="V239" s="19"/>
      <c r="W239" s="109">
        <f t="shared" si="52"/>
        <v>0</v>
      </c>
      <c r="X239" s="109">
        <f t="shared" si="53"/>
        <v>0</v>
      </c>
      <c r="Y239" s="70"/>
    </row>
    <row r="240" spans="1:25" s="111" customFormat="1" ht="25.5" customHeight="1">
      <c r="A240" s="118"/>
      <c r="B240" s="119"/>
      <c r="C240" s="119"/>
      <c r="D240" s="108"/>
      <c r="E240" s="113" t="s">
        <v>605</v>
      </c>
      <c r="F240" s="120"/>
      <c r="G240" s="220">
        <f>H240</f>
        <v>0</v>
      </c>
      <c r="H240" s="220">
        <f>H241</f>
        <v>0</v>
      </c>
      <c r="I240" s="220"/>
      <c r="J240" s="220">
        <f>K240</f>
        <v>0</v>
      </c>
      <c r="K240" s="220">
        <f>K241</f>
        <v>0</v>
      </c>
      <c r="L240" s="220"/>
      <c r="M240" s="108">
        <f t="shared" si="44"/>
        <v>0</v>
      </c>
      <c r="N240" s="109">
        <f t="shared" si="45"/>
        <v>0</v>
      </c>
      <c r="O240" s="109">
        <f t="shared" si="46"/>
        <v>0</v>
      </c>
      <c r="P240" s="109">
        <f t="shared" si="57"/>
        <v>0</v>
      </c>
      <c r="Q240" s="109">
        <f t="shared" si="47"/>
        <v>0</v>
      </c>
      <c r="R240" s="109">
        <f t="shared" si="48"/>
        <v>0</v>
      </c>
      <c r="S240" s="109">
        <f t="shared" si="49"/>
        <v>0</v>
      </c>
      <c r="T240" s="109">
        <f t="shared" si="50"/>
        <v>0</v>
      </c>
      <c r="U240" s="109">
        <f t="shared" si="51"/>
        <v>0</v>
      </c>
      <c r="V240" s="109">
        <f>W240</f>
        <v>0</v>
      </c>
      <c r="W240" s="109">
        <f t="shared" si="52"/>
        <v>0</v>
      </c>
      <c r="X240" s="109">
        <f t="shared" si="53"/>
        <v>0</v>
      </c>
      <c r="Y240" s="115"/>
    </row>
    <row r="241" spans="1:25" ht="23.25" customHeight="1">
      <c r="A241" s="20"/>
      <c r="B241" s="22"/>
      <c r="C241" s="22"/>
      <c r="D241" s="53"/>
      <c r="E241" s="54" t="s">
        <v>455</v>
      </c>
      <c r="F241" s="103" t="s">
        <v>456</v>
      </c>
      <c r="G241" s="260">
        <f>H241</f>
        <v>0</v>
      </c>
      <c r="H241" s="260"/>
      <c r="I241" s="255"/>
      <c r="J241" s="260">
        <f>K241</f>
        <v>0</v>
      </c>
      <c r="K241" s="260"/>
      <c r="L241" s="255"/>
      <c r="M241" s="108">
        <f t="shared" si="44"/>
        <v>0</v>
      </c>
      <c r="N241" s="109">
        <f t="shared" si="45"/>
        <v>0</v>
      </c>
      <c r="O241" s="109">
        <f t="shared" si="46"/>
        <v>0</v>
      </c>
      <c r="P241" s="109">
        <f t="shared" si="57"/>
        <v>0</v>
      </c>
      <c r="Q241" s="109">
        <f t="shared" si="47"/>
        <v>0</v>
      </c>
      <c r="R241" s="109">
        <f t="shared" si="48"/>
        <v>0</v>
      </c>
      <c r="S241" s="109">
        <f t="shared" si="49"/>
        <v>0</v>
      </c>
      <c r="T241" s="109">
        <f t="shared" si="50"/>
        <v>0</v>
      </c>
      <c r="U241" s="109">
        <f t="shared" si="51"/>
        <v>0</v>
      </c>
      <c r="V241" s="19">
        <f>W241</f>
        <v>0</v>
      </c>
      <c r="W241" s="109">
        <f t="shared" si="52"/>
        <v>0</v>
      </c>
      <c r="X241" s="109">
        <f t="shared" si="53"/>
        <v>0</v>
      </c>
      <c r="Y241" s="70"/>
    </row>
    <row r="242" spans="1:25" ht="24.75" customHeight="1">
      <c r="A242" s="20"/>
      <c r="B242" s="22"/>
      <c r="C242" s="22"/>
      <c r="D242" s="53"/>
      <c r="E242" s="139" t="s">
        <v>659</v>
      </c>
      <c r="F242" s="129" t="s">
        <v>660</v>
      </c>
      <c r="G242" s="259">
        <f>H242</f>
        <v>0</v>
      </c>
      <c r="H242" s="259">
        <v>0</v>
      </c>
      <c r="I242" s="255"/>
      <c r="J242" s="259">
        <f>K242</f>
        <v>0</v>
      </c>
      <c r="K242" s="259">
        <v>0</v>
      </c>
      <c r="L242" s="255"/>
      <c r="M242" s="108">
        <f t="shared" si="44"/>
        <v>0</v>
      </c>
      <c r="N242" s="109">
        <f t="shared" si="45"/>
        <v>0</v>
      </c>
      <c r="O242" s="109">
        <f t="shared" si="46"/>
        <v>0</v>
      </c>
      <c r="P242" s="109">
        <f t="shared" si="57"/>
        <v>0</v>
      </c>
      <c r="Q242" s="109">
        <f t="shared" si="47"/>
        <v>0</v>
      </c>
      <c r="R242" s="109">
        <f t="shared" si="48"/>
        <v>0</v>
      </c>
      <c r="S242" s="109">
        <f t="shared" si="49"/>
        <v>0</v>
      </c>
      <c r="T242" s="109">
        <f t="shared" si="50"/>
        <v>0</v>
      </c>
      <c r="U242" s="109">
        <f t="shared" si="51"/>
        <v>0</v>
      </c>
      <c r="V242" s="19">
        <f>W242</f>
        <v>0</v>
      </c>
      <c r="W242" s="109">
        <f t="shared" si="52"/>
        <v>0</v>
      </c>
      <c r="X242" s="109">
        <f t="shared" si="53"/>
        <v>0</v>
      </c>
      <c r="Y242" s="70"/>
    </row>
    <row r="243" spans="1:25" s="111" customFormat="1" ht="10.5">
      <c r="A243" s="118"/>
      <c r="B243" s="119"/>
      <c r="C243" s="119"/>
      <c r="D243" s="108"/>
      <c r="E243" s="113" t="s">
        <v>606</v>
      </c>
      <c r="F243" s="120"/>
      <c r="G243" s="220">
        <f>I243</f>
        <v>0</v>
      </c>
      <c r="H243" s="220"/>
      <c r="I243" s="220">
        <f>I244</f>
        <v>0</v>
      </c>
      <c r="J243" s="220">
        <f>L243</f>
        <v>0</v>
      </c>
      <c r="K243" s="220"/>
      <c r="L243" s="220"/>
      <c r="M243" s="108">
        <f t="shared" si="44"/>
        <v>0</v>
      </c>
      <c r="N243" s="109">
        <f t="shared" si="45"/>
        <v>0</v>
      </c>
      <c r="O243" s="109">
        <f t="shared" si="46"/>
        <v>0</v>
      </c>
      <c r="P243" s="109">
        <f t="shared" si="57"/>
        <v>0</v>
      </c>
      <c r="Q243" s="109">
        <f t="shared" si="47"/>
        <v>0</v>
      </c>
      <c r="R243" s="109">
        <f t="shared" si="48"/>
        <v>0</v>
      </c>
      <c r="S243" s="109">
        <f t="shared" si="49"/>
        <v>0</v>
      </c>
      <c r="T243" s="109">
        <f t="shared" si="50"/>
        <v>0</v>
      </c>
      <c r="U243" s="109">
        <f t="shared" si="51"/>
        <v>0</v>
      </c>
      <c r="V243" s="109"/>
      <c r="W243" s="109">
        <f t="shared" si="52"/>
        <v>0</v>
      </c>
      <c r="X243" s="109">
        <f t="shared" si="53"/>
        <v>0</v>
      </c>
      <c r="Y243" s="115"/>
    </row>
    <row r="244" spans="1:25" ht="12.75" customHeight="1">
      <c r="A244" s="20"/>
      <c r="B244" s="22"/>
      <c r="C244" s="22"/>
      <c r="D244" s="53"/>
      <c r="E244" s="54" t="s">
        <v>521</v>
      </c>
      <c r="F244" s="103" t="s">
        <v>520</v>
      </c>
      <c r="G244" s="255">
        <f>I244</f>
        <v>0</v>
      </c>
      <c r="H244" s="255"/>
      <c r="I244" s="255">
        <v>0</v>
      </c>
      <c r="J244" s="255">
        <f>L244</f>
        <v>0</v>
      </c>
      <c r="K244" s="255"/>
      <c r="L244" s="255"/>
      <c r="M244" s="108">
        <f t="shared" si="44"/>
        <v>0</v>
      </c>
      <c r="N244" s="109">
        <f t="shared" si="45"/>
        <v>0</v>
      </c>
      <c r="O244" s="109">
        <f t="shared" si="46"/>
        <v>0</v>
      </c>
      <c r="P244" s="109">
        <f t="shared" si="57"/>
        <v>0</v>
      </c>
      <c r="Q244" s="109">
        <f t="shared" si="47"/>
        <v>0</v>
      </c>
      <c r="R244" s="109">
        <f t="shared" si="48"/>
        <v>0</v>
      </c>
      <c r="S244" s="109">
        <f t="shared" si="49"/>
        <v>0</v>
      </c>
      <c r="T244" s="109">
        <f t="shared" si="50"/>
        <v>0</v>
      </c>
      <c r="U244" s="109">
        <f t="shared" si="51"/>
        <v>0</v>
      </c>
      <c r="V244" s="19"/>
      <c r="W244" s="109">
        <f t="shared" si="52"/>
        <v>0</v>
      </c>
      <c r="X244" s="109">
        <f t="shared" si="53"/>
        <v>0</v>
      </c>
      <c r="Y244" s="70"/>
    </row>
    <row r="245" spans="1:25" s="295" customFormat="1" ht="12.75" customHeight="1">
      <c r="A245" s="291" t="s">
        <v>312</v>
      </c>
      <c r="B245" s="226" t="s">
        <v>301</v>
      </c>
      <c r="C245" s="226" t="s">
        <v>221</v>
      </c>
      <c r="D245" s="226" t="s">
        <v>203</v>
      </c>
      <c r="E245" s="292" t="s">
        <v>313</v>
      </c>
      <c r="F245" s="293"/>
      <c r="G245" s="221">
        <f>H245+I245</f>
        <v>167516.19999999998</v>
      </c>
      <c r="H245" s="221">
        <f>H247</f>
        <v>156025.3</v>
      </c>
      <c r="I245" s="221">
        <f>I249+I250+I251</f>
        <v>11490.9</v>
      </c>
      <c r="J245" s="221">
        <f>K245+L245</f>
        <v>315104</v>
      </c>
      <c r="K245" s="221">
        <f>K247</f>
        <v>257854</v>
      </c>
      <c r="L245" s="221">
        <v>57250</v>
      </c>
      <c r="M245" s="219">
        <f t="shared" si="44"/>
        <v>353870.723</v>
      </c>
      <c r="N245" s="288">
        <f t="shared" si="45"/>
        <v>283510.473</v>
      </c>
      <c r="O245" s="288">
        <f t="shared" si="46"/>
        <v>70360.25</v>
      </c>
      <c r="P245" s="288">
        <f t="shared" si="57"/>
        <v>38766.723</v>
      </c>
      <c r="Q245" s="288">
        <f t="shared" si="47"/>
        <v>25656.472999999998</v>
      </c>
      <c r="R245" s="288">
        <f t="shared" si="48"/>
        <v>13110.25</v>
      </c>
      <c r="S245" s="288">
        <f t="shared" si="49"/>
        <v>375102.96638</v>
      </c>
      <c r="T245" s="288">
        <f t="shared" si="50"/>
        <v>300521.10138</v>
      </c>
      <c r="U245" s="288">
        <f t="shared" si="51"/>
        <v>74581.865</v>
      </c>
      <c r="V245" s="288">
        <f>W245</f>
        <v>315547.156449</v>
      </c>
      <c r="W245" s="288">
        <f t="shared" si="52"/>
        <v>315547.156449</v>
      </c>
      <c r="X245" s="288">
        <f t="shared" si="53"/>
        <v>78310.95825000001</v>
      </c>
      <c r="Y245" s="294"/>
    </row>
    <row r="246" spans="1:25" ht="12.75" customHeight="1">
      <c r="A246" s="20"/>
      <c r="B246" s="22"/>
      <c r="C246" s="22"/>
      <c r="D246" s="53"/>
      <c r="E246" s="54" t="s">
        <v>5</v>
      </c>
      <c r="F246" s="103"/>
      <c r="G246" s="256"/>
      <c r="H246" s="256"/>
      <c r="I246" s="256"/>
      <c r="J246" s="256"/>
      <c r="K246" s="256"/>
      <c r="L246" s="256"/>
      <c r="M246" s="108">
        <f t="shared" si="44"/>
        <v>0</v>
      </c>
      <c r="N246" s="109">
        <f t="shared" si="45"/>
        <v>0</v>
      </c>
      <c r="O246" s="109">
        <f t="shared" si="46"/>
        <v>0</v>
      </c>
      <c r="P246" s="109">
        <f t="shared" si="57"/>
        <v>0</v>
      </c>
      <c r="Q246" s="109">
        <f t="shared" si="47"/>
        <v>0</v>
      </c>
      <c r="R246" s="109">
        <f t="shared" si="48"/>
        <v>0</v>
      </c>
      <c r="S246" s="109">
        <f t="shared" si="49"/>
        <v>0</v>
      </c>
      <c r="T246" s="109">
        <f t="shared" si="50"/>
        <v>0</v>
      </c>
      <c r="U246" s="109">
        <f t="shared" si="51"/>
        <v>0</v>
      </c>
      <c r="V246" s="19"/>
      <c r="W246" s="109">
        <f t="shared" si="52"/>
        <v>0</v>
      </c>
      <c r="X246" s="109">
        <f t="shared" si="53"/>
        <v>0</v>
      </c>
      <c r="Y246" s="70"/>
    </row>
    <row r="247" spans="1:25" s="111" customFormat="1" ht="25.5" customHeight="1">
      <c r="A247" s="118"/>
      <c r="B247" s="119"/>
      <c r="C247" s="119"/>
      <c r="D247" s="108"/>
      <c r="E247" s="113" t="s">
        <v>607</v>
      </c>
      <c r="F247" s="120"/>
      <c r="G247" s="220">
        <f>H247+I247</f>
        <v>156025.3</v>
      </c>
      <c r="H247" s="220">
        <f>H248+H249+H250</f>
        <v>156025.3</v>
      </c>
      <c r="I247" s="220"/>
      <c r="J247" s="220">
        <f>K247+L247</f>
        <v>315104</v>
      </c>
      <c r="K247" s="220">
        <f>K248+K249+K250</f>
        <v>257854</v>
      </c>
      <c r="L247" s="220">
        <v>57250</v>
      </c>
      <c r="M247" s="108">
        <f t="shared" si="44"/>
        <v>353870.723</v>
      </c>
      <c r="N247" s="109">
        <f t="shared" si="45"/>
        <v>283510.473</v>
      </c>
      <c r="O247" s="109">
        <f t="shared" si="46"/>
        <v>70360.25</v>
      </c>
      <c r="P247" s="109">
        <f t="shared" si="57"/>
        <v>38766.723</v>
      </c>
      <c r="Q247" s="109">
        <f t="shared" si="47"/>
        <v>25656.472999999998</v>
      </c>
      <c r="R247" s="109">
        <f t="shared" si="48"/>
        <v>13110.25</v>
      </c>
      <c r="S247" s="109">
        <f t="shared" si="49"/>
        <v>375102.96638</v>
      </c>
      <c r="T247" s="109">
        <f t="shared" si="50"/>
        <v>300521.10138</v>
      </c>
      <c r="U247" s="109">
        <f t="shared" si="51"/>
        <v>74581.865</v>
      </c>
      <c r="V247" s="109">
        <f>W247</f>
        <v>315547.156449</v>
      </c>
      <c r="W247" s="109">
        <f t="shared" si="52"/>
        <v>315547.156449</v>
      </c>
      <c r="X247" s="109">
        <f t="shared" si="53"/>
        <v>78310.95825000001</v>
      </c>
      <c r="Y247" s="115"/>
    </row>
    <row r="248" spans="1:25" ht="24" customHeight="1">
      <c r="A248" s="20"/>
      <c r="B248" s="22"/>
      <c r="C248" s="22"/>
      <c r="D248" s="53"/>
      <c r="E248" s="54" t="s">
        <v>455</v>
      </c>
      <c r="F248" s="103" t="s">
        <v>456</v>
      </c>
      <c r="G248" s="259">
        <f>H248</f>
        <v>156025.3</v>
      </c>
      <c r="H248" s="259">
        <v>156025.3</v>
      </c>
      <c r="I248" s="255"/>
      <c r="J248" s="259">
        <f>K248</f>
        <v>257854</v>
      </c>
      <c r="K248" s="259">
        <v>257854</v>
      </c>
      <c r="L248" s="255"/>
      <c r="M248" s="108">
        <f t="shared" si="44"/>
        <v>283510.473</v>
      </c>
      <c r="N248" s="109">
        <f t="shared" si="45"/>
        <v>283510.473</v>
      </c>
      <c r="O248" s="109">
        <f t="shared" si="46"/>
        <v>0</v>
      </c>
      <c r="P248" s="109">
        <f t="shared" si="57"/>
        <v>25656.472999999998</v>
      </c>
      <c r="Q248" s="109">
        <f t="shared" si="47"/>
        <v>25656.472999999998</v>
      </c>
      <c r="R248" s="109">
        <f t="shared" si="48"/>
        <v>0</v>
      </c>
      <c r="S248" s="109">
        <f t="shared" si="49"/>
        <v>300521.10138</v>
      </c>
      <c r="T248" s="109">
        <f t="shared" si="50"/>
        <v>300521.10138</v>
      </c>
      <c r="U248" s="109">
        <f t="shared" si="51"/>
        <v>0</v>
      </c>
      <c r="V248" s="19">
        <f>W248</f>
        <v>315547.156449</v>
      </c>
      <c r="W248" s="109">
        <f t="shared" si="52"/>
        <v>315547.156449</v>
      </c>
      <c r="X248" s="109">
        <f t="shared" si="53"/>
        <v>0</v>
      </c>
      <c r="Y248" s="70"/>
    </row>
    <row r="249" spans="1:25" ht="24" customHeight="1">
      <c r="A249" s="20"/>
      <c r="B249" s="22"/>
      <c r="C249" s="22"/>
      <c r="D249" s="53"/>
      <c r="E249" s="139" t="s">
        <v>734</v>
      </c>
      <c r="F249" s="140">
        <v>5113</v>
      </c>
      <c r="G249" s="259">
        <f>H249</f>
        <v>0</v>
      </c>
      <c r="H249" s="259"/>
      <c r="I249" s="255">
        <v>798.5</v>
      </c>
      <c r="J249" s="259">
        <f>K249</f>
        <v>0</v>
      </c>
      <c r="K249" s="259"/>
      <c r="L249" s="255">
        <v>9600</v>
      </c>
      <c r="M249" s="108">
        <f t="shared" si="44"/>
        <v>11798.4</v>
      </c>
      <c r="N249" s="109">
        <f t="shared" si="45"/>
        <v>0</v>
      </c>
      <c r="O249" s="109">
        <f t="shared" si="46"/>
        <v>11798.4</v>
      </c>
      <c r="P249" s="109">
        <f t="shared" si="57"/>
        <v>11798.4</v>
      </c>
      <c r="Q249" s="109">
        <f t="shared" si="47"/>
        <v>0</v>
      </c>
      <c r="R249" s="109">
        <f t="shared" si="48"/>
        <v>2198.3999999999996</v>
      </c>
      <c r="S249" s="109">
        <f t="shared" si="49"/>
        <v>12506.304</v>
      </c>
      <c r="T249" s="109">
        <f t="shared" si="50"/>
        <v>0</v>
      </c>
      <c r="U249" s="109">
        <f t="shared" si="51"/>
        <v>12506.304</v>
      </c>
      <c r="V249" s="19">
        <f>W249</f>
        <v>0</v>
      </c>
      <c r="W249" s="109">
        <f t="shared" si="52"/>
        <v>0</v>
      </c>
      <c r="X249" s="109">
        <f t="shared" si="53"/>
        <v>13131.619200000001</v>
      </c>
      <c r="Y249" s="70"/>
    </row>
    <row r="250" spans="1:25" ht="24" customHeight="1">
      <c r="A250" s="20"/>
      <c r="B250" s="22"/>
      <c r="C250" s="22"/>
      <c r="D250" s="53"/>
      <c r="E250" s="56" t="s">
        <v>733</v>
      </c>
      <c r="F250" s="140">
        <v>5122</v>
      </c>
      <c r="G250" s="259">
        <f>H250</f>
        <v>0</v>
      </c>
      <c r="H250" s="259"/>
      <c r="I250" s="255">
        <v>8029.9</v>
      </c>
      <c r="J250" s="259">
        <f>K250</f>
        <v>0</v>
      </c>
      <c r="K250" s="259"/>
      <c r="L250" s="260">
        <v>38200</v>
      </c>
      <c r="M250" s="108">
        <f t="shared" si="44"/>
        <v>46947.8</v>
      </c>
      <c r="N250" s="109">
        <f t="shared" si="45"/>
        <v>0</v>
      </c>
      <c r="O250" s="109">
        <f t="shared" si="46"/>
        <v>46947.8</v>
      </c>
      <c r="P250" s="109">
        <f t="shared" si="57"/>
        <v>46947.8</v>
      </c>
      <c r="Q250" s="109">
        <f t="shared" si="47"/>
        <v>0</v>
      </c>
      <c r="R250" s="109">
        <f t="shared" si="48"/>
        <v>8747.800000000003</v>
      </c>
      <c r="S250" s="109">
        <f t="shared" si="49"/>
        <v>49764.668000000005</v>
      </c>
      <c r="T250" s="109">
        <f t="shared" si="50"/>
        <v>0</v>
      </c>
      <c r="U250" s="109">
        <f t="shared" si="51"/>
        <v>49764.668000000005</v>
      </c>
      <c r="V250" s="19">
        <f>W250</f>
        <v>0</v>
      </c>
      <c r="W250" s="109">
        <f t="shared" si="52"/>
        <v>0</v>
      </c>
      <c r="X250" s="109">
        <f t="shared" si="53"/>
        <v>52252.9014</v>
      </c>
      <c r="Y250" s="70"/>
    </row>
    <row r="251" spans="1:25" ht="15" customHeight="1">
      <c r="A251" s="20"/>
      <c r="B251" s="22"/>
      <c r="C251" s="22"/>
      <c r="D251" s="53"/>
      <c r="E251" s="189" t="s">
        <v>661</v>
      </c>
      <c r="F251" s="178">
        <v>5134</v>
      </c>
      <c r="G251" s="255">
        <f>I251+H251</f>
        <v>2662.5</v>
      </c>
      <c r="H251" s="255"/>
      <c r="I251" s="255">
        <v>2662.5</v>
      </c>
      <c r="J251" s="255">
        <f>L251+K251</f>
        <v>9450</v>
      </c>
      <c r="K251" s="255"/>
      <c r="L251" s="255">
        <v>9450</v>
      </c>
      <c r="M251" s="108">
        <f t="shared" si="44"/>
        <v>11614.05</v>
      </c>
      <c r="N251" s="109">
        <f t="shared" si="45"/>
        <v>0</v>
      </c>
      <c r="O251" s="109">
        <f t="shared" si="46"/>
        <v>11614.05</v>
      </c>
      <c r="P251" s="109">
        <f t="shared" si="57"/>
        <v>2164.0499999999993</v>
      </c>
      <c r="Q251" s="109">
        <f t="shared" si="47"/>
        <v>0</v>
      </c>
      <c r="R251" s="109">
        <f t="shared" si="48"/>
        <v>2164.0499999999993</v>
      </c>
      <c r="S251" s="109">
        <f t="shared" si="49"/>
        <v>12310.893</v>
      </c>
      <c r="T251" s="109">
        <f t="shared" si="50"/>
        <v>0</v>
      </c>
      <c r="U251" s="109">
        <f t="shared" si="51"/>
        <v>12310.893</v>
      </c>
      <c r="V251" s="19"/>
      <c r="W251" s="109">
        <f t="shared" si="52"/>
        <v>0</v>
      </c>
      <c r="X251" s="109">
        <f t="shared" si="53"/>
        <v>12926.43765</v>
      </c>
      <c r="Y251" s="70"/>
    </row>
    <row r="252" spans="1:25" s="128" customFormat="1" ht="12.75" customHeight="1">
      <c r="A252" s="122" t="s">
        <v>314</v>
      </c>
      <c r="B252" s="123" t="s">
        <v>301</v>
      </c>
      <c r="C252" s="123" t="s">
        <v>221</v>
      </c>
      <c r="D252" s="123" t="s">
        <v>237</v>
      </c>
      <c r="E252" s="124" t="s">
        <v>315</v>
      </c>
      <c r="F252" s="125"/>
      <c r="G252" s="221">
        <f>H252</f>
        <v>21840.2</v>
      </c>
      <c r="H252" s="221">
        <f>H254</f>
        <v>21840.2</v>
      </c>
      <c r="I252" s="221"/>
      <c r="J252" s="221">
        <f>K252</f>
        <v>49600</v>
      </c>
      <c r="K252" s="221">
        <f>K254</f>
        <v>49600</v>
      </c>
      <c r="L252" s="221"/>
      <c r="M252" s="108">
        <f t="shared" si="44"/>
        <v>54535.2</v>
      </c>
      <c r="N252" s="109">
        <f t="shared" si="45"/>
        <v>54535.2</v>
      </c>
      <c r="O252" s="109">
        <f t="shared" si="46"/>
        <v>0</v>
      </c>
      <c r="P252" s="109">
        <f t="shared" si="57"/>
        <v>4935.199999999997</v>
      </c>
      <c r="Q252" s="109">
        <f t="shared" si="47"/>
        <v>4935.199999999997</v>
      </c>
      <c r="R252" s="109">
        <f t="shared" si="48"/>
        <v>0</v>
      </c>
      <c r="S252" s="109">
        <f t="shared" si="49"/>
        <v>57807.312</v>
      </c>
      <c r="T252" s="109">
        <f t="shared" si="50"/>
        <v>57807.312</v>
      </c>
      <c r="U252" s="109">
        <f t="shared" si="51"/>
        <v>0</v>
      </c>
      <c r="V252" s="109">
        <f>W252</f>
        <v>60697.677599999995</v>
      </c>
      <c r="W252" s="109">
        <f t="shared" si="52"/>
        <v>60697.677599999995</v>
      </c>
      <c r="X252" s="109">
        <f t="shared" si="53"/>
        <v>0</v>
      </c>
      <c r="Y252" s="127"/>
    </row>
    <row r="253" spans="1:25" ht="13.5" customHeight="1">
      <c r="A253" s="20"/>
      <c r="B253" s="22"/>
      <c r="C253" s="22"/>
      <c r="D253" s="53"/>
      <c r="E253" s="54" t="s">
        <v>5</v>
      </c>
      <c r="F253" s="103"/>
      <c r="G253" s="256"/>
      <c r="H253" s="256"/>
      <c r="I253" s="256"/>
      <c r="J253" s="256"/>
      <c r="K253" s="256"/>
      <c r="L253" s="256"/>
      <c r="M253" s="108">
        <f t="shared" si="44"/>
        <v>0</v>
      </c>
      <c r="N253" s="109">
        <f t="shared" si="45"/>
        <v>0</v>
      </c>
      <c r="O253" s="109">
        <f t="shared" si="46"/>
        <v>0</v>
      </c>
      <c r="P253" s="109">
        <f t="shared" si="57"/>
        <v>0</v>
      </c>
      <c r="Q253" s="109">
        <f t="shared" si="47"/>
        <v>0</v>
      </c>
      <c r="R253" s="109">
        <f t="shared" si="48"/>
        <v>0</v>
      </c>
      <c r="S253" s="109">
        <f t="shared" si="49"/>
        <v>0</v>
      </c>
      <c r="T253" s="109">
        <f t="shared" si="50"/>
        <v>0</v>
      </c>
      <c r="U253" s="109">
        <f t="shared" si="51"/>
        <v>0</v>
      </c>
      <c r="V253" s="19"/>
      <c r="W253" s="109">
        <f t="shared" si="52"/>
        <v>0</v>
      </c>
      <c r="X253" s="109">
        <f t="shared" si="53"/>
        <v>0</v>
      </c>
      <c r="Y253" s="70"/>
    </row>
    <row r="254" spans="1:25" s="111" customFormat="1" ht="15.75" customHeight="1">
      <c r="A254" s="118"/>
      <c r="B254" s="119"/>
      <c r="C254" s="119"/>
      <c r="D254" s="108"/>
      <c r="E254" s="113" t="s">
        <v>676</v>
      </c>
      <c r="F254" s="120"/>
      <c r="G254" s="220">
        <f aca="true" t="shared" si="58" ref="G254:G263">H254</f>
        <v>21840.2</v>
      </c>
      <c r="H254" s="220">
        <f>H255++H256+H257+H258+H259+H260+H261+H262+H263</f>
        <v>21840.2</v>
      </c>
      <c r="I254" s="220"/>
      <c r="J254" s="220">
        <f>K254</f>
        <v>49600</v>
      </c>
      <c r="K254" s="220">
        <f>K255++K256+K257+K258+K259+K260+K261+K262+K263</f>
        <v>49600</v>
      </c>
      <c r="L254" s="220"/>
      <c r="M254" s="108">
        <f t="shared" si="44"/>
        <v>54535.2</v>
      </c>
      <c r="N254" s="109">
        <f t="shared" si="45"/>
        <v>54535.2</v>
      </c>
      <c r="O254" s="109">
        <f t="shared" si="46"/>
        <v>0</v>
      </c>
      <c r="P254" s="109">
        <f t="shared" si="57"/>
        <v>4935.199999999997</v>
      </c>
      <c r="Q254" s="109">
        <f t="shared" si="47"/>
        <v>4935.199999999997</v>
      </c>
      <c r="R254" s="109">
        <f t="shared" si="48"/>
        <v>0</v>
      </c>
      <c r="S254" s="109">
        <f t="shared" si="49"/>
        <v>57807.312</v>
      </c>
      <c r="T254" s="109">
        <f t="shared" si="50"/>
        <v>57807.312</v>
      </c>
      <c r="U254" s="109">
        <f t="shared" si="51"/>
        <v>0</v>
      </c>
      <c r="V254" s="109">
        <f aca="true" t="shared" si="59" ref="V254:V261">W254</f>
        <v>60697.677599999995</v>
      </c>
      <c r="W254" s="109">
        <f t="shared" si="52"/>
        <v>60697.677599999995</v>
      </c>
      <c r="X254" s="109">
        <f t="shared" si="53"/>
        <v>0</v>
      </c>
      <c r="Y254" s="115"/>
    </row>
    <row r="255" spans="1:25" ht="12.75" customHeight="1">
      <c r="A255" s="20"/>
      <c r="B255" s="22"/>
      <c r="C255" s="22"/>
      <c r="D255" s="53"/>
      <c r="E255" s="147" t="s">
        <v>677</v>
      </c>
      <c r="F255" s="148" t="s">
        <v>413</v>
      </c>
      <c r="G255" s="258">
        <f t="shared" si="58"/>
        <v>0</v>
      </c>
      <c r="H255" s="258"/>
      <c r="I255" s="255"/>
      <c r="J255" s="258">
        <f>K255</f>
        <v>0</v>
      </c>
      <c r="K255" s="258"/>
      <c r="L255" s="255"/>
      <c r="M255" s="108">
        <f t="shared" si="44"/>
        <v>0</v>
      </c>
      <c r="N255" s="109">
        <f t="shared" si="45"/>
        <v>0</v>
      </c>
      <c r="O255" s="109">
        <f t="shared" si="46"/>
        <v>0</v>
      </c>
      <c r="P255" s="109">
        <f t="shared" si="57"/>
        <v>0</v>
      </c>
      <c r="Q255" s="109">
        <f t="shared" si="47"/>
        <v>0</v>
      </c>
      <c r="R255" s="109">
        <f t="shared" si="48"/>
        <v>0</v>
      </c>
      <c r="S255" s="109">
        <f t="shared" si="49"/>
        <v>0</v>
      </c>
      <c r="T255" s="109">
        <f t="shared" si="50"/>
        <v>0</v>
      </c>
      <c r="U255" s="109">
        <f t="shared" si="51"/>
        <v>0</v>
      </c>
      <c r="V255" s="19">
        <f t="shared" si="59"/>
        <v>0</v>
      </c>
      <c r="W255" s="109">
        <f t="shared" si="52"/>
        <v>0</v>
      </c>
      <c r="X255" s="109">
        <f t="shared" si="53"/>
        <v>0</v>
      </c>
      <c r="Y255" s="70"/>
    </row>
    <row r="256" spans="1:25" ht="12.75" customHeight="1">
      <c r="A256" s="20"/>
      <c r="B256" s="22"/>
      <c r="C256" s="22"/>
      <c r="D256" s="53"/>
      <c r="E256" s="139" t="s">
        <v>670</v>
      </c>
      <c r="F256" s="140" t="s">
        <v>417</v>
      </c>
      <c r="G256" s="258">
        <f t="shared" si="58"/>
        <v>488.1</v>
      </c>
      <c r="H256" s="258">
        <v>488.1</v>
      </c>
      <c r="I256" s="255"/>
      <c r="J256" s="258">
        <f aca="true" t="shared" si="60" ref="J256:J263">K256</f>
        <v>1800</v>
      </c>
      <c r="K256" s="258">
        <v>1800</v>
      </c>
      <c r="L256" s="255"/>
      <c r="M256" s="108">
        <f t="shared" si="44"/>
        <v>1979.1</v>
      </c>
      <c r="N256" s="109">
        <f t="shared" si="45"/>
        <v>1979.1</v>
      </c>
      <c r="O256" s="109">
        <f t="shared" si="46"/>
        <v>0</v>
      </c>
      <c r="P256" s="109">
        <f t="shared" si="57"/>
        <v>179.0999999999999</v>
      </c>
      <c r="Q256" s="109">
        <f t="shared" si="47"/>
        <v>179.0999999999999</v>
      </c>
      <c r="R256" s="109">
        <f t="shared" si="48"/>
        <v>0</v>
      </c>
      <c r="S256" s="109">
        <f t="shared" si="49"/>
        <v>2097.846</v>
      </c>
      <c r="T256" s="109">
        <f t="shared" si="50"/>
        <v>2097.846</v>
      </c>
      <c r="U256" s="109">
        <f t="shared" si="51"/>
        <v>0</v>
      </c>
      <c r="V256" s="19">
        <f t="shared" si="59"/>
        <v>2202.7383</v>
      </c>
      <c r="W256" s="109">
        <f t="shared" si="52"/>
        <v>2202.7383</v>
      </c>
      <c r="X256" s="109">
        <f t="shared" si="53"/>
        <v>0</v>
      </c>
      <c r="Y256" s="70"/>
    </row>
    <row r="257" spans="1:25" ht="12.75" customHeight="1">
      <c r="A257" s="20"/>
      <c r="B257" s="22"/>
      <c r="C257" s="22"/>
      <c r="D257" s="53"/>
      <c r="E257" s="54" t="s">
        <v>420</v>
      </c>
      <c r="F257" s="103" t="s">
        <v>421</v>
      </c>
      <c r="G257" s="258">
        <f t="shared" si="58"/>
        <v>1117</v>
      </c>
      <c r="H257" s="258">
        <v>1117</v>
      </c>
      <c r="I257" s="255"/>
      <c r="J257" s="258">
        <f t="shared" si="60"/>
        <v>2800</v>
      </c>
      <c r="K257" s="258">
        <v>2800</v>
      </c>
      <c r="L257" s="255"/>
      <c r="M257" s="108">
        <f t="shared" si="44"/>
        <v>3078.6</v>
      </c>
      <c r="N257" s="109">
        <f t="shared" si="45"/>
        <v>3078.6</v>
      </c>
      <c r="O257" s="109">
        <f t="shared" si="46"/>
        <v>0</v>
      </c>
      <c r="P257" s="109">
        <f t="shared" si="57"/>
        <v>278.5999999999999</v>
      </c>
      <c r="Q257" s="109">
        <f t="shared" si="47"/>
        <v>278.5999999999999</v>
      </c>
      <c r="R257" s="109">
        <f t="shared" si="48"/>
        <v>0</v>
      </c>
      <c r="S257" s="109">
        <f t="shared" si="49"/>
        <v>3263.316</v>
      </c>
      <c r="T257" s="109">
        <f t="shared" si="50"/>
        <v>3263.316</v>
      </c>
      <c r="U257" s="109">
        <f t="shared" si="51"/>
        <v>0</v>
      </c>
      <c r="V257" s="19">
        <f t="shared" si="59"/>
        <v>3426.4817999999996</v>
      </c>
      <c r="W257" s="109">
        <f t="shared" si="52"/>
        <v>3426.4817999999996</v>
      </c>
      <c r="X257" s="109">
        <f t="shared" si="53"/>
        <v>0</v>
      </c>
      <c r="Y257" s="70"/>
    </row>
    <row r="258" spans="1:25" ht="12.75" customHeight="1">
      <c r="A258" s="20"/>
      <c r="B258" s="22"/>
      <c r="C258" s="22"/>
      <c r="D258" s="53"/>
      <c r="E258" s="54" t="s">
        <v>435</v>
      </c>
      <c r="F258" s="103" t="s">
        <v>434</v>
      </c>
      <c r="G258" s="258">
        <f t="shared" si="58"/>
        <v>0</v>
      </c>
      <c r="H258" s="258"/>
      <c r="I258" s="255"/>
      <c r="J258" s="258">
        <f>K258</f>
        <v>0</v>
      </c>
      <c r="K258" s="258"/>
      <c r="L258" s="255"/>
      <c r="M258" s="108">
        <f t="shared" si="44"/>
        <v>0</v>
      </c>
      <c r="N258" s="109">
        <f t="shared" si="45"/>
        <v>0</v>
      </c>
      <c r="O258" s="109">
        <f t="shared" si="46"/>
        <v>0</v>
      </c>
      <c r="P258" s="109">
        <f t="shared" si="57"/>
        <v>0</v>
      </c>
      <c r="Q258" s="109">
        <f t="shared" si="47"/>
        <v>0</v>
      </c>
      <c r="R258" s="109">
        <f t="shared" si="48"/>
        <v>0</v>
      </c>
      <c r="S258" s="109">
        <f t="shared" si="49"/>
        <v>0</v>
      </c>
      <c r="T258" s="109">
        <f t="shared" si="50"/>
        <v>0</v>
      </c>
      <c r="U258" s="109">
        <f t="shared" si="51"/>
        <v>0</v>
      </c>
      <c r="V258" s="19">
        <f t="shared" si="59"/>
        <v>0</v>
      </c>
      <c r="W258" s="109">
        <f t="shared" si="52"/>
        <v>0</v>
      </c>
      <c r="X258" s="109">
        <f t="shared" si="53"/>
        <v>0</v>
      </c>
      <c r="Y258" s="70"/>
    </row>
    <row r="259" spans="1:25" ht="12.75" customHeight="1">
      <c r="A259" s="20"/>
      <c r="B259" s="22"/>
      <c r="C259" s="22"/>
      <c r="D259" s="53"/>
      <c r="E259" s="54" t="s">
        <v>439</v>
      </c>
      <c r="F259" s="103" t="s">
        <v>438</v>
      </c>
      <c r="G259" s="258">
        <f t="shared" si="58"/>
        <v>2948.2</v>
      </c>
      <c r="H259" s="258">
        <v>2948.2</v>
      </c>
      <c r="I259" s="255"/>
      <c r="J259" s="258">
        <f t="shared" si="60"/>
        <v>25000</v>
      </c>
      <c r="K259" s="258">
        <v>25000</v>
      </c>
      <c r="L259" s="255"/>
      <c r="M259" s="108">
        <f t="shared" si="44"/>
        <v>27487.5</v>
      </c>
      <c r="N259" s="109">
        <f t="shared" si="45"/>
        <v>27487.5</v>
      </c>
      <c r="O259" s="109">
        <f t="shared" si="46"/>
        <v>0</v>
      </c>
      <c r="P259" s="109">
        <f t="shared" si="57"/>
        <v>2487.5</v>
      </c>
      <c r="Q259" s="109">
        <f t="shared" si="47"/>
        <v>2487.5</v>
      </c>
      <c r="R259" s="109">
        <f t="shared" si="48"/>
        <v>0</v>
      </c>
      <c r="S259" s="109">
        <f t="shared" si="49"/>
        <v>29136.75</v>
      </c>
      <c r="T259" s="109">
        <f t="shared" si="50"/>
        <v>29136.75</v>
      </c>
      <c r="U259" s="109">
        <f t="shared" si="51"/>
        <v>0</v>
      </c>
      <c r="V259" s="19">
        <f t="shared" si="59"/>
        <v>30593.5875</v>
      </c>
      <c r="W259" s="109">
        <f t="shared" si="52"/>
        <v>30593.5875</v>
      </c>
      <c r="X259" s="109">
        <f t="shared" si="53"/>
        <v>0</v>
      </c>
      <c r="Y259" s="70"/>
    </row>
    <row r="260" spans="1:25" ht="12.75" customHeight="1">
      <c r="A260" s="20"/>
      <c r="B260" s="22"/>
      <c r="C260" s="22"/>
      <c r="D260" s="53"/>
      <c r="E260" s="139" t="s">
        <v>672</v>
      </c>
      <c r="F260" s="140" t="s">
        <v>442</v>
      </c>
      <c r="G260" s="258">
        <f t="shared" si="58"/>
        <v>17286.9</v>
      </c>
      <c r="H260" s="258">
        <v>17286.9</v>
      </c>
      <c r="I260" s="255"/>
      <c r="J260" s="258">
        <f t="shared" si="60"/>
        <v>20000</v>
      </c>
      <c r="K260" s="258">
        <v>20000</v>
      </c>
      <c r="L260" s="255"/>
      <c r="M260" s="108">
        <f t="shared" si="44"/>
        <v>21990</v>
      </c>
      <c r="N260" s="109">
        <f t="shared" si="45"/>
        <v>21990</v>
      </c>
      <c r="O260" s="109">
        <f t="shared" si="46"/>
        <v>0</v>
      </c>
      <c r="P260" s="109">
        <f t="shared" si="57"/>
        <v>1990</v>
      </c>
      <c r="Q260" s="109">
        <f t="shared" si="47"/>
        <v>1990</v>
      </c>
      <c r="R260" s="109">
        <f t="shared" si="48"/>
        <v>0</v>
      </c>
      <c r="S260" s="109">
        <f t="shared" si="49"/>
        <v>23309.4</v>
      </c>
      <c r="T260" s="109">
        <f t="shared" si="50"/>
        <v>23309.4</v>
      </c>
      <c r="U260" s="109">
        <f t="shared" si="51"/>
        <v>0</v>
      </c>
      <c r="V260" s="19">
        <f t="shared" si="59"/>
        <v>24474.870000000003</v>
      </c>
      <c r="W260" s="109">
        <f t="shared" si="52"/>
        <v>24474.870000000003</v>
      </c>
      <c r="X260" s="109">
        <f t="shared" si="53"/>
        <v>0</v>
      </c>
      <c r="Y260" s="70"/>
    </row>
    <row r="261" spans="1:25" ht="24" customHeight="1">
      <c r="A261" s="20"/>
      <c r="B261" s="22"/>
      <c r="C261" s="22"/>
      <c r="D261" s="53"/>
      <c r="E261" s="54" t="s">
        <v>455</v>
      </c>
      <c r="F261" s="103" t="s">
        <v>456</v>
      </c>
      <c r="G261" s="258">
        <f t="shared" si="58"/>
        <v>0</v>
      </c>
      <c r="H261" s="255"/>
      <c r="I261" s="255"/>
      <c r="J261" s="258">
        <f t="shared" si="60"/>
        <v>0</v>
      </c>
      <c r="K261" s="255"/>
      <c r="L261" s="255"/>
      <c r="M261" s="108">
        <f t="shared" si="44"/>
        <v>0</v>
      </c>
      <c r="N261" s="109">
        <f t="shared" si="45"/>
        <v>0</v>
      </c>
      <c r="O261" s="109">
        <f t="shared" si="46"/>
        <v>0</v>
      </c>
      <c r="P261" s="109">
        <f t="shared" si="57"/>
        <v>0</v>
      </c>
      <c r="Q261" s="109">
        <f t="shared" si="47"/>
        <v>0</v>
      </c>
      <c r="R261" s="109">
        <f t="shared" si="48"/>
        <v>0</v>
      </c>
      <c r="S261" s="109">
        <f t="shared" si="49"/>
        <v>0</v>
      </c>
      <c r="T261" s="109">
        <f t="shared" si="50"/>
        <v>0</v>
      </c>
      <c r="U261" s="109">
        <f t="shared" si="51"/>
        <v>0</v>
      </c>
      <c r="V261" s="19">
        <f t="shared" si="59"/>
        <v>0</v>
      </c>
      <c r="W261" s="109">
        <f t="shared" si="52"/>
        <v>0</v>
      </c>
      <c r="X261" s="109">
        <f t="shared" si="53"/>
        <v>0</v>
      </c>
      <c r="Y261" s="70"/>
    </row>
    <row r="262" spans="1:25" ht="19.5" customHeight="1">
      <c r="A262" s="20"/>
      <c r="B262" s="22"/>
      <c r="C262" s="22"/>
      <c r="D262" s="53"/>
      <c r="E262" s="139" t="s">
        <v>659</v>
      </c>
      <c r="F262" s="140" t="s">
        <v>660</v>
      </c>
      <c r="G262" s="258">
        <f t="shared" si="58"/>
        <v>0</v>
      </c>
      <c r="H262" s="255">
        <v>0</v>
      </c>
      <c r="I262" s="255"/>
      <c r="J262" s="258">
        <f t="shared" si="60"/>
        <v>0</v>
      </c>
      <c r="K262" s="255">
        <v>0</v>
      </c>
      <c r="L262" s="255"/>
      <c r="M262" s="108">
        <f t="shared" si="44"/>
        <v>0</v>
      </c>
      <c r="N262" s="109">
        <f t="shared" si="45"/>
        <v>0</v>
      </c>
      <c r="O262" s="109">
        <f t="shared" si="46"/>
        <v>0</v>
      </c>
      <c r="P262" s="109">
        <f t="shared" si="57"/>
        <v>0</v>
      </c>
      <c r="Q262" s="109">
        <f t="shared" si="47"/>
        <v>0</v>
      </c>
      <c r="R262" s="109">
        <f t="shared" si="48"/>
        <v>0</v>
      </c>
      <c r="S262" s="109">
        <f t="shared" si="49"/>
        <v>0</v>
      </c>
      <c r="T262" s="109">
        <f t="shared" si="50"/>
        <v>0</v>
      </c>
      <c r="U262" s="109">
        <f t="shared" si="51"/>
        <v>0</v>
      </c>
      <c r="V262" s="19"/>
      <c r="W262" s="109">
        <f t="shared" si="52"/>
        <v>0</v>
      </c>
      <c r="X262" s="109">
        <f t="shared" si="53"/>
        <v>0</v>
      </c>
      <c r="Y262" s="70"/>
    </row>
    <row r="263" spans="1:25" s="6" customFormat="1" ht="21.75" customHeight="1">
      <c r="A263" s="10"/>
      <c r="B263" s="11"/>
      <c r="C263" s="11"/>
      <c r="D263" s="46"/>
      <c r="E263" s="147" t="s">
        <v>673</v>
      </c>
      <c r="F263" s="148" t="s">
        <v>674</v>
      </c>
      <c r="G263" s="259">
        <f t="shared" si="58"/>
        <v>0</v>
      </c>
      <c r="H263" s="257"/>
      <c r="I263" s="222"/>
      <c r="J263" s="259">
        <f t="shared" si="60"/>
        <v>0</v>
      </c>
      <c r="K263" s="257"/>
      <c r="L263" s="222"/>
      <c r="M263" s="108">
        <f t="shared" si="44"/>
        <v>0</v>
      </c>
      <c r="N263" s="109">
        <f t="shared" si="45"/>
        <v>0</v>
      </c>
      <c r="O263" s="109">
        <f t="shared" si="46"/>
        <v>0</v>
      </c>
      <c r="P263" s="109">
        <f t="shared" si="57"/>
        <v>0</v>
      </c>
      <c r="Q263" s="109">
        <f t="shared" si="47"/>
        <v>0</v>
      </c>
      <c r="R263" s="109">
        <f t="shared" si="48"/>
        <v>0</v>
      </c>
      <c r="S263" s="109">
        <f t="shared" si="49"/>
        <v>0</v>
      </c>
      <c r="T263" s="109">
        <f t="shared" si="50"/>
        <v>0</v>
      </c>
      <c r="U263" s="109">
        <f t="shared" si="51"/>
        <v>0</v>
      </c>
      <c r="V263" s="19">
        <f>W263</f>
        <v>0</v>
      </c>
      <c r="W263" s="109">
        <f t="shared" si="52"/>
        <v>0</v>
      </c>
      <c r="X263" s="109">
        <f t="shared" si="53"/>
        <v>0</v>
      </c>
      <c r="Y263" s="69"/>
    </row>
    <row r="264" spans="1:25" s="6" customFormat="1" ht="21.75" customHeight="1">
      <c r="A264" s="10"/>
      <c r="B264" s="11"/>
      <c r="C264" s="11"/>
      <c r="D264" s="46"/>
      <c r="E264" s="56" t="s">
        <v>523</v>
      </c>
      <c r="F264" s="103" t="s">
        <v>522</v>
      </c>
      <c r="G264" s="259"/>
      <c r="H264" s="257"/>
      <c r="I264" s="222"/>
      <c r="J264" s="259"/>
      <c r="K264" s="257"/>
      <c r="L264" s="222"/>
      <c r="M264" s="108">
        <f t="shared" si="44"/>
        <v>0</v>
      </c>
      <c r="N264" s="109">
        <f t="shared" si="45"/>
        <v>0</v>
      </c>
      <c r="O264" s="109">
        <f t="shared" si="46"/>
        <v>0</v>
      </c>
      <c r="P264" s="109">
        <f t="shared" si="57"/>
        <v>0</v>
      </c>
      <c r="Q264" s="109">
        <f t="shared" si="47"/>
        <v>0</v>
      </c>
      <c r="R264" s="109">
        <f t="shared" si="48"/>
        <v>0</v>
      </c>
      <c r="S264" s="109">
        <f t="shared" si="49"/>
        <v>0</v>
      </c>
      <c r="T264" s="109">
        <f t="shared" si="50"/>
        <v>0</v>
      </c>
      <c r="U264" s="109">
        <f t="shared" si="51"/>
        <v>0</v>
      </c>
      <c r="V264" s="19"/>
      <c r="W264" s="109">
        <f t="shared" si="52"/>
        <v>0</v>
      </c>
      <c r="X264" s="109">
        <f t="shared" si="53"/>
        <v>0</v>
      </c>
      <c r="Y264" s="69"/>
    </row>
    <row r="265" spans="1:25" ht="12.75" customHeight="1">
      <c r="A265" s="20"/>
      <c r="B265" s="22"/>
      <c r="C265" s="22"/>
      <c r="D265" s="53"/>
      <c r="E265" s="54" t="s">
        <v>531</v>
      </c>
      <c r="F265" s="103" t="s">
        <v>532</v>
      </c>
      <c r="G265" s="258">
        <f>I265</f>
        <v>0</v>
      </c>
      <c r="H265" s="258"/>
      <c r="I265" s="258">
        <v>0</v>
      </c>
      <c r="J265" s="258">
        <f>L265</f>
        <v>0</v>
      </c>
      <c r="K265" s="258"/>
      <c r="L265" s="258"/>
      <c r="M265" s="108">
        <f t="shared" si="44"/>
        <v>0</v>
      </c>
      <c r="N265" s="109">
        <f t="shared" si="45"/>
        <v>0</v>
      </c>
      <c r="O265" s="109">
        <f t="shared" si="46"/>
        <v>0</v>
      </c>
      <c r="P265" s="109">
        <f t="shared" si="57"/>
        <v>0</v>
      </c>
      <c r="Q265" s="109">
        <f t="shared" si="47"/>
        <v>0</v>
      </c>
      <c r="R265" s="109">
        <f t="shared" si="48"/>
        <v>0</v>
      </c>
      <c r="S265" s="109">
        <f t="shared" si="49"/>
        <v>0</v>
      </c>
      <c r="T265" s="109">
        <f t="shared" si="50"/>
        <v>0</v>
      </c>
      <c r="U265" s="109">
        <f t="shared" si="51"/>
        <v>0</v>
      </c>
      <c r="V265" s="19"/>
      <c r="W265" s="109">
        <f t="shared" si="52"/>
        <v>0</v>
      </c>
      <c r="X265" s="109">
        <f t="shared" si="53"/>
        <v>0</v>
      </c>
      <c r="Y265" s="70"/>
    </row>
    <row r="266" spans="1:25" ht="12.75" customHeight="1">
      <c r="A266" s="39"/>
      <c r="B266" s="40"/>
      <c r="C266" s="40"/>
      <c r="D266" s="40"/>
      <c r="E266" s="189" t="s">
        <v>661</v>
      </c>
      <c r="F266" s="178" t="s">
        <v>537</v>
      </c>
      <c r="G266" s="258">
        <f>I266</f>
        <v>0</v>
      </c>
      <c r="H266" s="258"/>
      <c r="I266" s="258">
        <v>0</v>
      </c>
      <c r="J266" s="258">
        <f>L266</f>
        <v>0</v>
      </c>
      <c r="K266" s="258"/>
      <c r="L266" s="258"/>
      <c r="M266" s="108">
        <f t="shared" si="44"/>
        <v>0</v>
      </c>
      <c r="N266" s="109">
        <f t="shared" si="45"/>
        <v>0</v>
      </c>
      <c r="O266" s="109">
        <f t="shared" si="46"/>
        <v>0</v>
      </c>
      <c r="P266" s="109">
        <f t="shared" si="57"/>
        <v>0</v>
      </c>
      <c r="Q266" s="109">
        <f t="shared" si="47"/>
        <v>0</v>
      </c>
      <c r="R266" s="109">
        <f t="shared" si="48"/>
        <v>0</v>
      </c>
      <c r="S266" s="109">
        <f t="shared" si="49"/>
        <v>0</v>
      </c>
      <c r="T266" s="109">
        <f t="shared" si="50"/>
        <v>0</v>
      </c>
      <c r="U266" s="109">
        <f t="shared" si="51"/>
        <v>0</v>
      </c>
      <c r="V266" s="19"/>
      <c r="W266" s="109">
        <f t="shared" si="52"/>
        <v>0</v>
      </c>
      <c r="X266" s="109">
        <f t="shared" si="53"/>
        <v>0</v>
      </c>
      <c r="Y266" s="70"/>
    </row>
    <row r="267" spans="1:25" s="111" customFormat="1" ht="10.5">
      <c r="A267" s="118" t="s">
        <v>326</v>
      </c>
      <c r="B267" s="119" t="s">
        <v>327</v>
      </c>
      <c r="C267" s="119" t="s">
        <v>194</v>
      </c>
      <c r="D267" s="108" t="s">
        <v>194</v>
      </c>
      <c r="E267" s="113" t="s">
        <v>328</v>
      </c>
      <c r="F267" s="120"/>
      <c r="G267" s="220">
        <f>H267+I267</f>
        <v>887897.3999999999</v>
      </c>
      <c r="H267" s="220">
        <f>H269+H286+H298</f>
        <v>556898.2</v>
      </c>
      <c r="I267" s="220">
        <f>I269+I286+I298</f>
        <v>330999.2</v>
      </c>
      <c r="J267" s="220">
        <f>K267+L267</f>
        <v>1008002</v>
      </c>
      <c r="K267" s="220">
        <f>K269+K286+K298</f>
        <v>855302</v>
      </c>
      <c r="L267" s="220">
        <v>152700</v>
      </c>
      <c r="M267" s="108">
        <f t="shared" si="44"/>
        <v>1128072.849</v>
      </c>
      <c r="N267" s="109">
        <f t="shared" si="45"/>
        <v>940404.549</v>
      </c>
      <c r="O267" s="109">
        <f t="shared" si="46"/>
        <v>187668.3</v>
      </c>
      <c r="P267" s="109">
        <f t="shared" si="57"/>
        <v>120070.84899999993</v>
      </c>
      <c r="Q267" s="109">
        <f t="shared" si="47"/>
        <v>85102.549</v>
      </c>
      <c r="R267" s="109">
        <f t="shared" si="48"/>
        <v>34968.29999999999</v>
      </c>
      <c r="S267" s="109">
        <f t="shared" si="49"/>
        <v>1195757.21994</v>
      </c>
      <c r="T267" s="109">
        <f t="shared" si="50"/>
        <v>996828.8219399999</v>
      </c>
      <c r="U267" s="109">
        <f t="shared" si="51"/>
        <v>198928.398</v>
      </c>
      <c r="V267" s="109">
        <f>W267+X267</f>
        <v>1255545.080937</v>
      </c>
      <c r="W267" s="109">
        <f t="shared" si="52"/>
        <v>1046670.263037</v>
      </c>
      <c r="X267" s="109">
        <f t="shared" si="53"/>
        <v>208874.8179</v>
      </c>
      <c r="Y267" s="115"/>
    </row>
    <row r="268" spans="1:25" ht="12.75" customHeight="1">
      <c r="A268" s="20"/>
      <c r="B268" s="22"/>
      <c r="C268" s="22"/>
      <c r="D268" s="53"/>
      <c r="E268" s="54" t="s">
        <v>5</v>
      </c>
      <c r="F268" s="103"/>
      <c r="G268" s="256"/>
      <c r="H268" s="256"/>
      <c r="I268" s="256"/>
      <c r="J268" s="256"/>
      <c r="K268" s="256"/>
      <c r="L268" s="256"/>
      <c r="M268" s="108">
        <f t="shared" si="44"/>
        <v>0</v>
      </c>
      <c r="N268" s="109">
        <f t="shared" si="45"/>
        <v>0</v>
      </c>
      <c r="O268" s="109">
        <f t="shared" si="46"/>
        <v>0</v>
      </c>
      <c r="P268" s="109">
        <f t="shared" si="57"/>
        <v>0</v>
      </c>
      <c r="Q268" s="109">
        <f t="shared" si="47"/>
        <v>0</v>
      </c>
      <c r="R268" s="109">
        <f t="shared" si="48"/>
        <v>0</v>
      </c>
      <c r="S268" s="109">
        <f t="shared" si="49"/>
        <v>0</v>
      </c>
      <c r="T268" s="109">
        <f t="shared" si="50"/>
        <v>0</v>
      </c>
      <c r="U268" s="109">
        <f t="shared" si="51"/>
        <v>0</v>
      </c>
      <c r="V268" s="19"/>
      <c r="W268" s="109">
        <f t="shared" si="52"/>
        <v>0</v>
      </c>
      <c r="X268" s="109">
        <f t="shared" si="53"/>
        <v>0</v>
      </c>
      <c r="Y268" s="70"/>
    </row>
    <row r="269" spans="1:25" s="290" customFormat="1" ht="21">
      <c r="A269" s="284" t="s">
        <v>329</v>
      </c>
      <c r="B269" s="285" t="s">
        <v>327</v>
      </c>
      <c r="C269" s="285" t="s">
        <v>197</v>
      </c>
      <c r="D269" s="219" t="s">
        <v>194</v>
      </c>
      <c r="E269" s="286" t="s">
        <v>330</v>
      </c>
      <c r="F269" s="287"/>
      <c r="G269" s="220">
        <f>G271</f>
        <v>804925.5</v>
      </c>
      <c r="H269" s="220">
        <f>H271</f>
        <v>475692.6</v>
      </c>
      <c r="I269" s="220">
        <f>I271</f>
        <v>329232.9</v>
      </c>
      <c r="J269" s="220">
        <f>J271</f>
        <v>817330</v>
      </c>
      <c r="K269" s="220">
        <f>K271</f>
        <v>681130</v>
      </c>
      <c r="L269" s="220">
        <v>152700</v>
      </c>
      <c r="M269" s="219">
        <f t="shared" si="44"/>
        <v>936570.7350000001</v>
      </c>
      <c r="N269" s="288">
        <f t="shared" si="45"/>
        <v>748902.435</v>
      </c>
      <c r="O269" s="288">
        <f t="shared" si="46"/>
        <v>187668.3</v>
      </c>
      <c r="P269" s="288">
        <f t="shared" si="57"/>
        <v>119240.7350000001</v>
      </c>
      <c r="Q269" s="288">
        <f t="shared" si="47"/>
        <v>67772.43500000006</v>
      </c>
      <c r="R269" s="288">
        <f t="shared" si="48"/>
        <v>34968.29999999999</v>
      </c>
      <c r="S269" s="288">
        <f t="shared" si="49"/>
        <v>992764.9791000001</v>
      </c>
      <c r="T269" s="288">
        <f t="shared" si="50"/>
        <v>793836.5811000001</v>
      </c>
      <c r="U269" s="288">
        <f t="shared" si="51"/>
        <v>198928.398</v>
      </c>
      <c r="V269" s="288">
        <f>V271</f>
        <v>1019833.257555</v>
      </c>
      <c r="W269" s="288">
        <f t="shared" si="52"/>
        <v>833528.410155</v>
      </c>
      <c r="X269" s="288">
        <f t="shared" si="53"/>
        <v>208874.8179</v>
      </c>
      <c r="Y269" s="289"/>
    </row>
    <row r="270" spans="1:25" ht="12.75" customHeight="1">
      <c r="A270" s="20"/>
      <c r="B270" s="22"/>
      <c r="C270" s="22"/>
      <c r="D270" s="53"/>
      <c r="E270" s="54" t="s">
        <v>199</v>
      </c>
      <c r="F270" s="103"/>
      <c r="G270" s="256"/>
      <c r="H270" s="256"/>
      <c r="I270" s="256"/>
      <c r="J270" s="256"/>
      <c r="K270" s="256"/>
      <c r="L270" s="256"/>
      <c r="M270" s="108">
        <f t="shared" si="44"/>
        <v>0</v>
      </c>
      <c r="N270" s="109">
        <f t="shared" si="45"/>
        <v>0</v>
      </c>
      <c r="O270" s="109">
        <f t="shared" si="46"/>
        <v>0</v>
      </c>
      <c r="P270" s="109">
        <f t="shared" si="57"/>
        <v>0</v>
      </c>
      <c r="Q270" s="109">
        <f t="shared" si="47"/>
        <v>0</v>
      </c>
      <c r="R270" s="109">
        <f t="shared" si="48"/>
        <v>0</v>
      </c>
      <c r="S270" s="109">
        <f t="shared" si="49"/>
        <v>0</v>
      </c>
      <c r="T270" s="109">
        <f t="shared" si="50"/>
        <v>0</v>
      </c>
      <c r="U270" s="109">
        <f t="shared" si="51"/>
        <v>0</v>
      </c>
      <c r="V270" s="19"/>
      <c r="W270" s="109">
        <f t="shared" si="52"/>
        <v>0</v>
      </c>
      <c r="X270" s="109">
        <f t="shared" si="53"/>
        <v>0</v>
      </c>
      <c r="Y270" s="70"/>
    </row>
    <row r="271" spans="1:25" s="128" customFormat="1" ht="12.75" customHeight="1">
      <c r="A271" s="122" t="s">
        <v>331</v>
      </c>
      <c r="B271" s="123" t="s">
        <v>327</v>
      </c>
      <c r="C271" s="123" t="s">
        <v>197</v>
      </c>
      <c r="D271" s="123" t="s">
        <v>197</v>
      </c>
      <c r="E271" s="124" t="s">
        <v>332</v>
      </c>
      <c r="F271" s="125"/>
      <c r="G271" s="221">
        <f>G273</f>
        <v>804925.5</v>
      </c>
      <c r="H271" s="221">
        <f>H273</f>
        <v>475692.6</v>
      </c>
      <c r="I271" s="221">
        <f>I273</f>
        <v>329232.9</v>
      </c>
      <c r="J271" s="221">
        <f>J273</f>
        <v>817330</v>
      </c>
      <c r="K271" s="221">
        <f>K273</f>
        <v>681130</v>
      </c>
      <c r="L271" s="221">
        <v>136200</v>
      </c>
      <c r="M271" s="108">
        <f t="shared" si="44"/>
        <v>916292.2350000001</v>
      </c>
      <c r="N271" s="109">
        <f t="shared" si="45"/>
        <v>748902.435</v>
      </c>
      <c r="O271" s="109">
        <f t="shared" si="46"/>
        <v>167389.8</v>
      </c>
      <c r="P271" s="109">
        <f t="shared" si="57"/>
        <v>98962.2350000001</v>
      </c>
      <c r="Q271" s="109">
        <f t="shared" si="47"/>
        <v>67772.43500000006</v>
      </c>
      <c r="R271" s="109">
        <f t="shared" si="48"/>
        <v>31189.79999999999</v>
      </c>
      <c r="S271" s="109">
        <f t="shared" si="49"/>
        <v>971269.7691</v>
      </c>
      <c r="T271" s="109">
        <f t="shared" si="50"/>
        <v>793836.5811000001</v>
      </c>
      <c r="U271" s="109">
        <f t="shared" si="51"/>
        <v>177433.188</v>
      </c>
      <c r="V271" s="109">
        <f>V273</f>
        <v>1019833.257555</v>
      </c>
      <c r="W271" s="109">
        <f t="shared" si="52"/>
        <v>833528.410155</v>
      </c>
      <c r="X271" s="109">
        <f t="shared" si="53"/>
        <v>186304.8474</v>
      </c>
      <c r="Y271" s="127"/>
    </row>
    <row r="272" spans="1:25" ht="12.75" customHeight="1">
      <c r="A272" s="20"/>
      <c r="B272" s="22"/>
      <c r="C272" s="22"/>
      <c r="D272" s="53"/>
      <c r="E272" s="54" t="s">
        <v>5</v>
      </c>
      <c r="F272" s="103"/>
      <c r="G272" s="256"/>
      <c r="H272" s="256"/>
      <c r="I272" s="256"/>
      <c r="J272" s="256"/>
      <c r="K272" s="256"/>
      <c r="L272" s="256"/>
      <c r="M272" s="108">
        <f t="shared" si="44"/>
        <v>0</v>
      </c>
      <c r="N272" s="109">
        <f t="shared" si="45"/>
        <v>0</v>
      </c>
      <c r="O272" s="109">
        <f t="shared" si="46"/>
        <v>0</v>
      </c>
      <c r="P272" s="109">
        <f t="shared" si="57"/>
        <v>0</v>
      </c>
      <c r="Q272" s="109">
        <f t="shared" si="47"/>
        <v>0</v>
      </c>
      <c r="R272" s="109">
        <f t="shared" si="48"/>
        <v>0</v>
      </c>
      <c r="S272" s="109">
        <f t="shared" si="49"/>
        <v>0</v>
      </c>
      <c r="T272" s="109">
        <f t="shared" si="50"/>
        <v>0</v>
      </c>
      <c r="U272" s="109">
        <f t="shared" si="51"/>
        <v>0</v>
      </c>
      <c r="V272" s="19"/>
      <c r="W272" s="109">
        <f t="shared" si="52"/>
        <v>0</v>
      </c>
      <c r="X272" s="109">
        <f t="shared" si="53"/>
        <v>0</v>
      </c>
      <c r="Y272" s="70"/>
    </row>
    <row r="273" spans="1:25" s="111" customFormat="1" ht="15.75" customHeight="1">
      <c r="A273" s="118"/>
      <c r="B273" s="119"/>
      <c r="C273" s="119"/>
      <c r="D273" s="108"/>
      <c r="E273" s="113" t="s">
        <v>608</v>
      </c>
      <c r="F273" s="120"/>
      <c r="G273" s="220">
        <f>H273+I273</f>
        <v>804925.5</v>
      </c>
      <c r="H273" s="220">
        <f>H274+H275+H276+H277+H278+H279+H280</f>
        <v>475692.6</v>
      </c>
      <c r="I273" s="220">
        <f>I282+I283+I284+I285+I281</f>
        <v>329232.9</v>
      </c>
      <c r="J273" s="220">
        <f>K273+L273</f>
        <v>817330</v>
      </c>
      <c r="K273" s="220">
        <f>K274+K275+K276+K277+K278+K279+K280</f>
        <v>681130</v>
      </c>
      <c r="L273" s="220">
        <v>136200</v>
      </c>
      <c r="M273" s="108">
        <f aca="true" t="shared" si="61" ref="M273:M328">N273+O273</f>
        <v>916292.2350000001</v>
      </c>
      <c r="N273" s="109">
        <f aca="true" t="shared" si="62" ref="N273:N328">K273*9.95%+K273</f>
        <v>748902.435</v>
      </c>
      <c r="O273" s="109">
        <f aca="true" t="shared" si="63" ref="O273:O328">L273*22.9%+L273</f>
        <v>167389.8</v>
      </c>
      <c r="P273" s="109">
        <f t="shared" si="57"/>
        <v>98962.2350000001</v>
      </c>
      <c r="Q273" s="109">
        <f aca="true" t="shared" si="64" ref="Q273:Q328">N273-K273</f>
        <v>67772.43500000006</v>
      </c>
      <c r="R273" s="109">
        <f aca="true" t="shared" si="65" ref="R273:R328">O273-L273</f>
        <v>31189.79999999999</v>
      </c>
      <c r="S273" s="109">
        <f aca="true" t="shared" si="66" ref="S273:S328">T273+U273</f>
        <v>971269.7691</v>
      </c>
      <c r="T273" s="109">
        <f aca="true" t="shared" si="67" ref="T273:T328">N273*0.06+N273</f>
        <v>793836.5811000001</v>
      </c>
      <c r="U273" s="109">
        <f aca="true" t="shared" si="68" ref="U273:U328">O273*0.06+O273</f>
        <v>177433.188</v>
      </c>
      <c r="V273" s="109">
        <f>W273+X273</f>
        <v>1019833.257555</v>
      </c>
      <c r="W273" s="109">
        <f aca="true" t="shared" si="69" ref="W273:W328">T273*0.05+T273</f>
        <v>833528.410155</v>
      </c>
      <c r="X273" s="109">
        <f aca="true" t="shared" si="70" ref="X273:X328">U273*0.05+U273</f>
        <v>186304.8474</v>
      </c>
      <c r="Y273" s="115"/>
    </row>
    <row r="274" spans="1:25" ht="12.75" customHeight="1">
      <c r="A274" s="20"/>
      <c r="B274" s="22"/>
      <c r="C274" s="22"/>
      <c r="D274" s="53"/>
      <c r="E274" s="54" t="s">
        <v>420</v>
      </c>
      <c r="F274" s="103" t="s">
        <v>421</v>
      </c>
      <c r="G274" s="258">
        <f>H274</f>
        <v>0</v>
      </c>
      <c r="H274" s="258">
        <v>0</v>
      </c>
      <c r="I274" s="255"/>
      <c r="J274" s="258">
        <f>K274</f>
        <v>0</v>
      </c>
      <c r="K274" s="258">
        <v>0</v>
      </c>
      <c r="L274" s="255"/>
      <c r="M274" s="108">
        <f t="shared" si="61"/>
        <v>0</v>
      </c>
      <c r="N274" s="109">
        <f t="shared" si="62"/>
        <v>0</v>
      </c>
      <c r="O274" s="109">
        <f t="shared" si="63"/>
        <v>0</v>
      </c>
      <c r="P274" s="109">
        <f t="shared" si="57"/>
        <v>0</v>
      </c>
      <c r="Q274" s="109">
        <f t="shared" si="64"/>
        <v>0</v>
      </c>
      <c r="R274" s="109">
        <f t="shared" si="65"/>
        <v>0</v>
      </c>
      <c r="S274" s="109">
        <f t="shared" si="66"/>
        <v>0</v>
      </c>
      <c r="T274" s="109">
        <f t="shared" si="67"/>
        <v>0</v>
      </c>
      <c r="U274" s="109">
        <f t="shared" si="68"/>
        <v>0</v>
      </c>
      <c r="V274" s="19">
        <v>0</v>
      </c>
      <c r="W274" s="109">
        <f t="shared" si="69"/>
        <v>0</v>
      </c>
      <c r="X274" s="109">
        <f t="shared" si="70"/>
        <v>0</v>
      </c>
      <c r="Y274" s="70"/>
    </row>
    <row r="275" spans="1:25" ht="21" customHeight="1">
      <c r="A275" s="20"/>
      <c r="B275" s="22"/>
      <c r="C275" s="22"/>
      <c r="D275" s="53"/>
      <c r="E275" s="138" t="s">
        <v>644</v>
      </c>
      <c r="F275" s="129" t="s">
        <v>428</v>
      </c>
      <c r="G275" s="258">
        <f aca="true" t="shared" si="71" ref="G275:G280">H275</f>
        <v>0</v>
      </c>
      <c r="H275" s="258">
        <v>0</v>
      </c>
      <c r="I275" s="255"/>
      <c r="J275" s="258">
        <f aca="true" t="shared" si="72" ref="J275:J280">K275</f>
        <v>0</v>
      </c>
      <c r="K275" s="258">
        <v>0</v>
      </c>
      <c r="L275" s="255"/>
      <c r="M275" s="108">
        <f t="shared" si="61"/>
        <v>0</v>
      </c>
      <c r="N275" s="109">
        <f t="shared" si="62"/>
        <v>0</v>
      </c>
      <c r="O275" s="109">
        <f t="shared" si="63"/>
        <v>0</v>
      </c>
      <c r="P275" s="109">
        <f t="shared" si="57"/>
        <v>0</v>
      </c>
      <c r="Q275" s="109">
        <f t="shared" si="64"/>
        <v>0</v>
      </c>
      <c r="R275" s="109">
        <f t="shared" si="65"/>
        <v>0</v>
      </c>
      <c r="S275" s="109">
        <f t="shared" si="66"/>
        <v>0</v>
      </c>
      <c r="T275" s="109">
        <f t="shared" si="67"/>
        <v>0</v>
      </c>
      <c r="U275" s="109">
        <f t="shared" si="68"/>
        <v>0</v>
      </c>
      <c r="V275" s="19">
        <v>0</v>
      </c>
      <c r="W275" s="109">
        <f t="shared" si="69"/>
        <v>0</v>
      </c>
      <c r="X275" s="109">
        <f t="shared" si="70"/>
        <v>0</v>
      </c>
      <c r="Y275" s="70"/>
    </row>
    <row r="276" spans="1:25" ht="26.25" customHeight="1">
      <c r="A276" s="20"/>
      <c r="B276" s="22"/>
      <c r="C276" s="22"/>
      <c r="D276" s="53"/>
      <c r="E276" s="121" t="s">
        <v>638</v>
      </c>
      <c r="F276" s="129" t="s">
        <v>430</v>
      </c>
      <c r="G276" s="258">
        <f t="shared" si="71"/>
        <v>0</v>
      </c>
      <c r="H276" s="258">
        <v>0</v>
      </c>
      <c r="I276" s="255"/>
      <c r="J276" s="258">
        <f t="shared" si="72"/>
        <v>0</v>
      </c>
      <c r="K276" s="258">
        <v>0</v>
      </c>
      <c r="L276" s="255"/>
      <c r="M276" s="108">
        <f t="shared" si="61"/>
        <v>0</v>
      </c>
      <c r="N276" s="109">
        <f t="shared" si="62"/>
        <v>0</v>
      </c>
      <c r="O276" s="109">
        <f t="shared" si="63"/>
        <v>0</v>
      </c>
      <c r="P276" s="109">
        <f t="shared" si="57"/>
        <v>0</v>
      </c>
      <c r="Q276" s="109">
        <f t="shared" si="64"/>
        <v>0</v>
      </c>
      <c r="R276" s="109">
        <f t="shared" si="65"/>
        <v>0</v>
      </c>
      <c r="S276" s="109">
        <f t="shared" si="66"/>
        <v>0</v>
      </c>
      <c r="T276" s="109">
        <f t="shared" si="67"/>
        <v>0</v>
      </c>
      <c r="U276" s="109">
        <f t="shared" si="68"/>
        <v>0</v>
      </c>
      <c r="V276" s="19">
        <v>0</v>
      </c>
      <c r="W276" s="109">
        <f t="shared" si="69"/>
        <v>0</v>
      </c>
      <c r="X276" s="109">
        <f t="shared" si="70"/>
        <v>0</v>
      </c>
      <c r="Y276" s="70"/>
    </row>
    <row r="277" spans="1:25" ht="12" customHeight="1">
      <c r="A277" s="20"/>
      <c r="B277" s="22"/>
      <c r="C277" s="22"/>
      <c r="D277" s="53"/>
      <c r="E277" s="139" t="s">
        <v>672</v>
      </c>
      <c r="F277" s="140" t="s">
        <v>442</v>
      </c>
      <c r="G277" s="258">
        <f t="shared" si="71"/>
        <v>79083.1</v>
      </c>
      <c r="H277" s="258">
        <v>79083.1</v>
      </c>
      <c r="I277" s="255"/>
      <c r="J277" s="258">
        <f t="shared" si="72"/>
        <v>0</v>
      </c>
      <c r="K277" s="258">
        <v>0</v>
      </c>
      <c r="L277" s="255"/>
      <c r="M277" s="108">
        <f t="shared" si="61"/>
        <v>0</v>
      </c>
      <c r="N277" s="109">
        <f t="shared" si="62"/>
        <v>0</v>
      </c>
      <c r="O277" s="109">
        <f t="shared" si="63"/>
        <v>0</v>
      </c>
      <c r="P277" s="109">
        <f t="shared" si="57"/>
        <v>0</v>
      </c>
      <c r="Q277" s="109">
        <f t="shared" si="64"/>
        <v>0</v>
      </c>
      <c r="R277" s="109">
        <f t="shared" si="65"/>
        <v>0</v>
      </c>
      <c r="S277" s="109">
        <f t="shared" si="66"/>
        <v>0</v>
      </c>
      <c r="T277" s="109">
        <f t="shared" si="67"/>
        <v>0</v>
      </c>
      <c r="U277" s="109">
        <f t="shared" si="68"/>
        <v>0</v>
      </c>
      <c r="V277" s="19"/>
      <c r="W277" s="109">
        <f t="shared" si="69"/>
        <v>0</v>
      </c>
      <c r="X277" s="109">
        <f t="shared" si="70"/>
        <v>0</v>
      </c>
      <c r="Y277" s="70"/>
    </row>
    <row r="278" spans="1:25" ht="21.75" customHeight="1">
      <c r="A278" s="20"/>
      <c r="B278" s="22"/>
      <c r="C278" s="22"/>
      <c r="D278" s="53"/>
      <c r="E278" s="54" t="s">
        <v>455</v>
      </c>
      <c r="F278" s="103" t="s">
        <v>456</v>
      </c>
      <c r="G278" s="259">
        <f t="shared" si="71"/>
        <v>396609.5</v>
      </c>
      <c r="H278" s="259">
        <v>396609.5</v>
      </c>
      <c r="I278" s="255"/>
      <c r="J278" s="259">
        <f t="shared" si="72"/>
        <v>681130</v>
      </c>
      <c r="K278" s="259">
        <v>681130</v>
      </c>
      <c r="L278" s="255"/>
      <c r="M278" s="108">
        <f t="shared" si="61"/>
        <v>748902.435</v>
      </c>
      <c r="N278" s="109">
        <f t="shared" si="62"/>
        <v>748902.435</v>
      </c>
      <c r="O278" s="109">
        <f t="shared" si="63"/>
        <v>0</v>
      </c>
      <c r="P278" s="109">
        <f t="shared" si="57"/>
        <v>67772.43500000006</v>
      </c>
      <c r="Q278" s="109">
        <f t="shared" si="64"/>
        <v>67772.43500000006</v>
      </c>
      <c r="R278" s="109">
        <f t="shared" si="65"/>
        <v>0</v>
      </c>
      <c r="S278" s="109">
        <f t="shared" si="66"/>
        <v>793836.5811000001</v>
      </c>
      <c r="T278" s="109">
        <f t="shared" si="67"/>
        <v>793836.5811000001</v>
      </c>
      <c r="U278" s="109">
        <f t="shared" si="68"/>
        <v>0</v>
      </c>
      <c r="V278" s="19">
        <f>W278</f>
        <v>833528.410155</v>
      </c>
      <c r="W278" s="109">
        <f t="shared" si="69"/>
        <v>833528.410155</v>
      </c>
      <c r="X278" s="109">
        <f t="shared" si="70"/>
        <v>0</v>
      </c>
      <c r="Y278" s="70"/>
    </row>
    <row r="279" spans="1:25" ht="21.75" customHeight="1">
      <c r="A279" s="20"/>
      <c r="B279" s="22"/>
      <c r="C279" s="22"/>
      <c r="D279" s="53"/>
      <c r="E279" s="139" t="s">
        <v>658</v>
      </c>
      <c r="F279" s="140" t="s">
        <v>468</v>
      </c>
      <c r="G279" s="259">
        <f t="shared" si="71"/>
        <v>0</v>
      </c>
      <c r="H279" s="259"/>
      <c r="I279" s="255"/>
      <c r="J279" s="259">
        <f t="shared" si="72"/>
        <v>0</v>
      </c>
      <c r="K279" s="259"/>
      <c r="L279" s="255"/>
      <c r="M279" s="108">
        <f t="shared" si="61"/>
        <v>0</v>
      </c>
      <c r="N279" s="109">
        <f t="shared" si="62"/>
        <v>0</v>
      </c>
      <c r="O279" s="109">
        <f t="shared" si="63"/>
        <v>0</v>
      </c>
      <c r="P279" s="109">
        <f t="shared" si="57"/>
        <v>0</v>
      </c>
      <c r="Q279" s="109">
        <f t="shared" si="64"/>
        <v>0</v>
      </c>
      <c r="R279" s="109">
        <f t="shared" si="65"/>
        <v>0</v>
      </c>
      <c r="S279" s="109">
        <f t="shared" si="66"/>
        <v>0</v>
      </c>
      <c r="T279" s="109">
        <f t="shared" si="67"/>
        <v>0</v>
      </c>
      <c r="U279" s="109">
        <f t="shared" si="68"/>
        <v>0</v>
      </c>
      <c r="V279" s="19">
        <f>W279</f>
        <v>0</v>
      </c>
      <c r="W279" s="109">
        <f t="shared" si="69"/>
        <v>0</v>
      </c>
      <c r="X279" s="109">
        <f t="shared" si="70"/>
        <v>0</v>
      </c>
      <c r="Y279" s="70"/>
    </row>
    <row r="280" spans="1:25" ht="21.75" customHeight="1">
      <c r="A280" s="168"/>
      <c r="B280" s="169"/>
      <c r="C280" s="169"/>
      <c r="D280" s="170"/>
      <c r="E280" s="147" t="s">
        <v>659</v>
      </c>
      <c r="F280" s="148" t="s">
        <v>660</v>
      </c>
      <c r="G280" s="259">
        <f t="shared" si="71"/>
        <v>0</v>
      </c>
      <c r="H280" s="263"/>
      <c r="I280" s="261"/>
      <c r="J280" s="259">
        <f t="shared" si="72"/>
        <v>0</v>
      </c>
      <c r="K280" s="263"/>
      <c r="L280" s="261"/>
      <c r="M280" s="108">
        <f t="shared" si="61"/>
        <v>0</v>
      </c>
      <c r="N280" s="109">
        <f t="shared" si="62"/>
        <v>0</v>
      </c>
      <c r="O280" s="109">
        <f t="shared" si="63"/>
        <v>0</v>
      </c>
      <c r="P280" s="109">
        <f t="shared" si="57"/>
        <v>0</v>
      </c>
      <c r="Q280" s="109">
        <f t="shared" si="64"/>
        <v>0</v>
      </c>
      <c r="R280" s="109">
        <f t="shared" si="65"/>
        <v>0</v>
      </c>
      <c r="S280" s="109">
        <f t="shared" si="66"/>
        <v>0</v>
      </c>
      <c r="T280" s="109">
        <f t="shared" si="67"/>
        <v>0</v>
      </c>
      <c r="U280" s="109">
        <f t="shared" si="68"/>
        <v>0</v>
      </c>
      <c r="V280" s="266">
        <f>W280</f>
        <v>0</v>
      </c>
      <c r="W280" s="109">
        <f t="shared" si="69"/>
        <v>0</v>
      </c>
      <c r="X280" s="109">
        <f t="shared" si="70"/>
        <v>0</v>
      </c>
      <c r="Y280" s="171"/>
    </row>
    <row r="281" spans="1:25" s="191" customFormat="1" ht="17.25" customHeight="1">
      <c r="A281" s="199"/>
      <c r="B281" s="169"/>
      <c r="C281" s="169"/>
      <c r="D281" s="170"/>
      <c r="E281" s="56" t="s">
        <v>521</v>
      </c>
      <c r="F281" s="103" t="s">
        <v>520</v>
      </c>
      <c r="G281" s="259">
        <f>I281+H281</f>
        <v>56673.9</v>
      </c>
      <c r="H281" s="263"/>
      <c r="I281" s="261">
        <v>56673.9</v>
      </c>
      <c r="J281" s="259">
        <f>L281+K281</f>
        <v>30000</v>
      </c>
      <c r="K281" s="263"/>
      <c r="L281" s="261">
        <v>30000</v>
      </c>
      <c r="M281" s="108">
        <f t="shared" si="61"/>
        <v>36870</v>
      </c>
      <c r="N281" s="109">
        <f t="shared" si="62"/>
        <v>0</v>
      </c>
      <c r="O281" s="109">
        <f t="shared" si="63"/>
        <v>36870</v>
      </c>
      <c r="P281" s="109">
        <f t="shared" si="57"/>
        <v>6870</v>
      </c>
      <c r="Q281" s="109">
        <f t="shared" si="64"/>
        <v>0</v>
      </c>
      <c r="R281" s="109">
        <f t="shared" si="65"/>
        <v>6870</v>
      </c>
      <c r="S281" s="109">
        <f t="shared" si="66"/>
        <v>39082.2</v>
      </c>
      <c r="T281" s="109">
        <f t="shared" si="67"/>
        <v>0</v>
      </c>
      <c r="U281" s="109">
        <f t="shared" si="68"/>
        <v>39082.2</v>
      </c>
      <c r="V281" s="266"/>
      <c r="W281" s="109">
        <f t="shared" si="69"/>
        <v>0</v>
      </c>
      <c r="X281" s="109">
        <f t="shared" si="70"/>
        <v>41036.31</v>
      </c>
      <c r="Y281" s="200"/>
    </row>
    <row r="282" spans="1:25" s="191" customFormat="1" ht="18" customHeight="1">
      <c r="A282" s="22"/>
      <c r="B282" s="22"/>
      <c r="C282" s="22"/>
      <c r="D282" s="53"/>
      <c r="E282" s="56" t="s">
        <v>704</v>
      </c>
      <c r="F282" s="103" t="s">
        <v>522</v>
      </c>
      <c r="G282" s="258">
        <f>I282</f>
        <v>232691.3</v>
      </c>
      <c r="H282" s="258"/>
      <c r="I282" s="258">
        <v>232691.3</v>
      </c>
      <c r="J282" s="258">
        <f>L282</f>
        <v>22050</v>
      </c>
      <c r="K282" s="258"/>
      <c r="L282" s="258">
        <v>22050</v>
      </c>
      <c r="M282" s="108">
        <f t="shared" si="61"/>
        <v>27099.45</v>
      </c>
      <c r="N282" s="109">
        <f t="shared" si="62"/>
        <v>0</v>
      </c>
      <c r="O282" s="109">
        <f t="shared" si="63"/>
        <v>27099.45</v>
      </c>
      <c r="P282" s="109">
        <f t="shared" si="57"/>
        <v>5049.450000000001</v>
      </c>
      <c r="Q282" s="109">
        <f t="shared" si="64"/>
        <v>0</v>
      </c>
      <c r="R282" s="109">
        <f t="shared" si="65"/>
        <v>5049.450000000001</v>
      </c>
      <c r="S282" s="109">
        <f t="shared" si="66"/>
        <v>28725.417</v>
      </c>
      <c r="T282" s="109">
        <f t="shared" si="67"/>
        <v>0</v>
      </c>
      <c r="U282" s="109">
        <f t="shared" si="68"/>
        <v>28725.417</v>
      </c>
      <c r="V282" s="19">
        <f>X282</f>
        <v>30161.687850000002</v>
      </c>
      <c r="W282" s="109">
        <f t="shared" si="69"/>
        <v>0</v>
      </c>
      <c r="X282" s="109">
        <f t="shared" si="70"/>
        <v>30161.687850000002</v>
      </c>
      <c r="Y282" s="65"/>
    </row>
    <row r="283" spans="1:25" s="191" customFormat="1" ht="15" customHeight="1">
      <c r="A283" s="22"/>
      <c r="B283" s="22"/>
      <c r="C283" s="22"/>
      <c r="D283" s="53"/>
      <c r="E283" s="56" t="s">
        <v>531</v>
      </c>
      <c r="F283" s="103" t="s">
        <v>532</v>
      </c>
      <c r="G283" s="258">
        <f>I283</f>
        <v>0</v>
      </c>
      <c r="H283" s="258"/>
      <c r="I283" s="258">
        <v>0</v>
      </c>
      <c r="J283" s="258">
        <f>L283</f>
        <v>31500</v>
      </c>
      <c r="K283" s="258"/>
      <c r="L283" s="258">
        <v>31500</v>
      </c>
      <c r="M283" s="108">
        <f t="shared" si="61"/>
        <v>38713.5</v>
      </c>
      <c r="N283" s="109">
        <f t="shared" si="62"/>
        <v>0</v>
      </c>
      <c r="O283" s="109">
        <f t="shared" si="63"/>
        <v>38713.5</v>
      </c>
      <c r="P283" s="109">
        <f t="shared" si="57"/>
        <v>7213.5</v>
      </c>
      <c r="Q283" s="109">
        <f t="shared" si="64"/>
        <v>0</v>
      </c>
      <c r="R283" s="109">
        <f t="shared" si="65"/>
        <v>7213.5</v>
      </c>
      <c r="S283" s="109">
        <f t="shared" si="66"/>
        <v>41036.31</v>
      </c>
      <c r="T283" s="109">
        <f t="shared" si="67"/>
        <v>0</v>
      </c>
      <c r="U283" s="109">
        <f t="shared" si="68"/>
        <v>41036.31</v>
      </c>
      <c r="V283" s="19"/>
      <c r="W283" s="109">
        <f t="shared" si="69"/>
        <v>0</v>
      </c>
      <c r="X283" s="109">
        <f t="shared" si="70"/>
        <v>43088.125499999995</v>
      </c>
      <c r="Y283" s="65"/>
    </row>
    <row r="284" spans="1:25" s="191" customFormat="1" ht="15.75" customHeight="1">
      <c r="A284" s="22"/>
      <c r="B284" s="22"/>
      <c r="C284" s="22"/>
      <c r="D284" s="53"/>
      <c r="E284" s="130" t="s">
        <v>661</v>
      </c>
      <c r="F284" s="178" t="s">
        <v>537</v>
      </c>
      <c r="G284" s="258">
        <f>I284</f>
        <v>12014.2</v>
      </c>
      <c r="H284" s="258"/>
      <c r="I284" s="258">
        <v>12014.2</v>
      </c>
      <c r="J284" s="258">
        <f>L284</f>
        <v>6100</v>
      </c>
      <c r="K284" s="258"/>
      <c r="L284" s="258">
        <v>6100</v>
      </c>
      <c r="M284" s="108">
        <f t="shared" si="61"/>
        <v>7496.9</v>
      </c>
      <c r="N284" s="109">
        <f t="shared" si="62"/>
        <v>0</v>
      </c>
      <c r="O284" s="109">
        <f t="shared" si="63"/>
        <v>7496.9</v>
      </c>
      <c r="P284" s="109">
        <f t="shared" si="57"/>
        <v>1396.8999999999996</v>
      </c>
      <c r="Q284" s="109">
        <f t="shared" si="64"/>
        <v>0</v>
      </c>
      <c r="R284" s="109">
        <f t="shared" si="65"/>
        <v>1396.8999999999996</v>
      </c>
      <c r="S284" s="109">
        <f t="shared" si="66"/>
        <v>7946.714</v>
      </c>
      <c r="T284" s="109">
        <f t="shared" si="67"/>
        <v>0</v>
      </c>
      <c r="U284" s="109">
        <f t="shared" si="68"/>
        <v>7946.714</v>
      </c>
      <c r="V284" s="19"/>
      <c r="W284" s="109">
        <f t="shared" si="69"/>
        <v>0</v>
      </c>
      <c r="X284" s="109">
        <f t="shared" si="70"/>
        <v>8344.0497</v>
      </c>
      <c r="Y284" s="65"/>
    </row>
    <row r="285" spans="1:25" s="191" customFormat="1" ht="15.75" customHeight="1">
      <c r="A285" s="186"/>
      <c r="B285" s="187"/>
      <c r="C285" s="187"/>
      <c r="D285" s="188"/>
      <c r="E285" s="130" t="s">
        <v>733</v>
      </c>
      <c r="F285" s="201">
        <v>5122</v>
      </c>
      <c r="G285" s="258">
        <f>I285</f>
        <v>27853.5</v>
      </c>
      <c r="H285" s="258"/>
      <c r="I285" s="264">
        <v>27853.5</v>
      </c>
      <c r="J285" s="258">
        <f>L285</f>
        <v>48100</v>
      </c>
      <c r="K285" s="258"/>
      <c r="L285" s="264">
        <v>48100</v>
      </c>
      <c r="M285" s="108">
        <f t="shared" si="61"/>
        <v>59114.9</v>
      </c>
      <c r="N285" s="109">
        <f t="shared" si="62"/>
        <v>0</v>
      </c>
      <c r="O285" s="109">
        <f t="shared" si="63"/>
        <v>59114.9</v>
      </c>
      <c r="P285" s="109">
        <f t="shared" si="57"/>
        <v>11014.900000000001</v>
      </c>
      <c r="Q285" s="109">
        <f t="shared" si="64"/>
        <v>0</v>
      </c>
      <c r="R285" s="109">
        <f t="shared" si="65"/>
        <v>11014.900000000001</v>
      </c>
      <c r="S285" s="109">
        <f t="shared" si="66"/>
        <v>62661.794</v>
      </c>
      <c r="T285" s="109">
        <f t="shared" si="67"/>
        <v>0</v>
      </c>
      <c r="U285" s="109">
        <f t="shared" si="68"/>
        <v>62661.794</v>
      </c>
      <c r="V285" s="267"/>
      <c r="W285" s="109">
        <f t="shared" si="69"/>
        <v>0</v>
      </c>
      <c r="X285" s="109">
        <f t="shared" si="70"/>
        <v>65794.8837</v>
      </c>
      <c r="Y285" s="202"/>
    </row>
    <row r="286" spans="1:25" s="111" customFormat="1" ht="16.5" customHeight="1">
      <c r="A286" s="118" t="s">
        <v>341</v>
      </c>
      <c r="B286" s="119" t="s">
        <v>327</v>
      </c>
      <c r="C286" s="119" t="s">
        <v>210</v>
      </c>
      <c r="D286" s="108" t="s">
        <v>194</v>
      </c>
      <c r="E286" s="113" t="s">
        <v>342</v>
      </c>
      <c r="F286" s="120"/>
      <c r="G286" s="220">
        <f>H286</f>
        <v>81205.6</v>
      </c>
      <c r="H286" s="220">
        <f>H288</f>
        <v>81205.6</v>
      </c>
      <c r="I286" s="220">
        <v>1766.3</v>
      </c>
      <c r="J286" s="220">
        <f>K286</f>
        <v>174172</v>
      </c>
      <c r="K286" s="220">
        <f>K288</f>
        <v>174172</v>
      </c>
      <c r="L286" s="220">
        <v>10200</v>
      </c>
      <c r="M286" s="108">
        <f t="shared" si="61"/>
        <v>204037.914</v>
      </c>
      <c r="N286" s="109">
        <f t="shared" si="62"/>
        <v>191502.114</v>
      </c>
      <c r="O286" s="109">
        <f t="shared" si="63"/>
        <v>12535.8</v>
      </c>
      <c r="P286" s="109">
        <f t="shared" si="57"/>
        <v>29865.91399999999</v>
      </c>
      <c r="Q286" s="109">
        <f t="shared" si="64"/>
        <v>17330.114</v>
      </c>
      <c r="R286" s="109">
        <f t="shared" si="65"/>
        <v>2335.7999999999993</v>
      </c>
      <c r="S286" s="109">
        <f t="shared" si="66"/>
        <v>216280.18884000002</v>
      </c>
      <c r="T286" s="109">
        <f t="shared" si="67"/>
        <v>202992.24084</v>
      </c>
      <c r="U286" s="109">
        <f t="shared" si="68"/>
        <v>13287.947999999999</v>
      </c>
      <c r="V286" s="109">
        <f>W286+X286</f>
        <v>227094.198282</v>
      </c>
      <c r="W286" s="109">
        <f t="shared" si="69"/>
        <v>213141.852882</v>
      </c>
      <c r="X286" s="109">
        <f t="shared" si="70"/>
        <v>13952.345399999998</v>
      </c>
      <c r="Y286" s="115"/>
    </row>
    <row r="287" spans="1:25" ht="12.75" customHeight="1">
      <c r="A287" s="20"/>
      <c r="B287" s="22"/>
      <c r="C287" s="22"/>
      <c r="D287" s="53"/>
      <c r="E287" s="54" t="s">
        <v>199</v>
      </c>
      <c r="F287" s="103"/>
      <c r="G287" s="256"/>
      <c r="H287" s="256"/>
      <c r="I287" s="256"/>
      <c r="J287" s="256"/>
      <c r="K287" s="256"/>
      <c r="L287" s="256"/>
      <c r="M287" s="108">
        <f t="shared" si="61"/>
        <v>0</v>
      </c>
      <c r="N287" s="109">
        <f t="shared" si="62"/>
        <v>0</v>
      </c>
      <c r="O287" s="109">
        <f t="shared" si="63"/>
        <v>0</v>
      </c>
      <c r="P287" s="109">
        <f t="shared" si="57"/>
        <v>0</v>
      </c>
      <c r="Q287" s="109">
        <f t="shared" si="64"/>
        <v>0</v>
      </c>
      <c r="R287" s="109">
        <f t="shared" si="65"/>
        <v>0</v>
      </c>
      <c r="S287" s="109">
        <f t="shared" si="66"/>
        <v>0</v>
      </c>
      <c r="T287" s="109">
        <f t="shared" si="67"/>
        <v>0</v>
      </c>
      <c r="U287" s="109">
        <f t="shared" si="68"/>
        <v>0</v>
      </c>
      <c r="V287" s="19"/>
      <c r="W287" s="109">
        <f t="shared" si="69"/>
        <v>0</v>
      </c>
      <c r="X287" s="109">
        <f t="shared" si="70"/>
        <v>0</v>
      </c>
      <c r="Y287" s="70"/>
    </row>
    <row r="288" spans="1:25" s="295" customFormat="1" ht="12.75" customHeight="1">
      <c r="A288" s="291" t="s">
        <v>343</v>
      </c>
      <c r="B288" s="226" t="s">
        <v>327</v>
      </c>
      <c r="C288" s="226" t="s">
        <v>210</v>
      </c>
      <c r="D288" s="226" t="s">
        <v>197</v>
      </c>
      <c r="E288" s="292" t="s">
        <v>344</v>
      </c>
      <c r="F288" s="293"/>
      <c r="G288" s="221">
        <f>H288</f>
        <v>81205.6</v>
      </c>
      <c r="H288" s="221">
        <f>H290</f>
        <v>81205.6</v>
      </c>
      <c r="I288" s="221"/>
      <c r="J288" s="221">
        <f>K288</f>
        <v>174172</v>
      </c>
      <c r="K288" s="221">
        <f>K290</f>
        <v>174172</v>
      </c>
      <c r="L288" s="221">
        <v>10200</v>
      </c>
      <c r="M288" s="219">
        <f t="shared" si="61"/>
        <v>204037.914</v>
      </c>
      <c r="N288" s="288">
        <f t="shared" si="62"/>
        <v>191502.114</v>
      </c>
      <c r="O288" s="288">
        <f t="shared" si="63"/>
        <v>12535.8</v>
      </c>
      <c r="P288" s="288">
        <f aca="true" t="shared" si="73" ref="P288:P328">M288-J288</f>
        <v>29865.91399999999</v>
      </c>
      <c r="Q288" s="288">
        <f t="shared" si="64"/>
        <v>17330.114</v>
      </c>
      <c r="R288" s="288">
        <f t="shared" si="65"/>
        <v>2335.7999999999993</v>
      </c>
      <c r="S288" s="288">
        <f t="shared" si="66"/>
        <v>216280.18884000002</v>
      </c>
      <c r="T288" s="288">
        <f t="shared" si="67"/>
        <v>202992.24084</v>
      </c>
      <c r="U288" s="288">
        <f t="shared" si="68"/>
        <v>13287.947999999999</v>
      </c>
      <c r="V288" s="288">
        <f>W288+X288</f>
        <v>227094.198282</v>
      </c>
      <c r="W288" s="288">
        <f t="shared" si="69"/>
        <v>213141.852882</v>
      </c>
      <c r="X288" s="288">
        <f t="shared" si="70"/>
        <v>13952.345399999998</v>
      </c>
      <c r="Y288" s="294"/>
    </row>
    <row r="289" spans="1:25" ht="12.75" customHeight="1">
      <c r="A289" s="20"/>
      <c r="B289" s="22"/>
      <c r="C289" s="22"/>
      <c r="D289" s="53"/>
      <c r="E289" s="54" t="s">
        <v>5</v>
      </c>
      <c r="F289" s="103"/>
      <c r="G289" s="256"/>
      <c r="H289" s="256"/>
      <c r="I289" s="256"/>
      <c r="J289" s="256"/>
      <c r="K289" s="256"/>
      <c r="L289" s="256"/>
      <c r="M289" s="108">
        <f t="shared" si="61"/>
        <v>0</v>
      </c>
      <c r="N289" s="109">
        <f t="shared" si="62"/>
        <v>0</v>
      </c>
      <c r="O289" s="109">
        <f t="shared" si="63"/>
        <v>0</v>
      </c>
      <c r="P289" s="109">
        <f t="shared" si="73"/>
        <v>0</v>
      </c>
      <c r="Q289" s="109">
        <f t="shared" si="64"/>
        <v>0</v>
      </c>
      <c r="R289" s="109">
        <f t="shared" si="65"/>
        <v>0</v>
      </c>
      <c r="S289" s="109">
        <f t="shared" si="66"/>
        <v>0</v>
      </c>
      <c r="T289" s="109">
        <f t="shared" si="67"/>
        <v>0</v>
      </c>
      <c r="U289" s="109">
        <f t="shared" si="68"/>
        <v>0</v>
      </c>
      <c r="V289" s="19"/>
      <c r="W289" s="109">
        <f t="shared" si="69"/>
        <v>0</v>
      </c>
      <c r="X289" s="109">
        <f t="shared" si="70"/>
        <v>0</v>
      </c>
      <c r="Y289" s="70"/>
    </row>
    <row r="290" spans="1:25" s="111" customFormat="1" ht="15" customHeight="1">
      <c r="A290" s="118"/>
      <c r="B290" s="119"/>
      <c r="C290" s="119"/>
      <c r="D290" s="108"/>
      <c r="E290" s="113" t="s">
        <v>609</v>
      </c>
      <c r="F290" s="120"/>
      <c r="G290" s="220">
        <f>H290</f>
        <v>81205.6</v>
      </c>
      <c r="H290" s="220">
        <f>H291+H292+H293</f>
        <v>81205.6</v>
      </c>
      <c r="I290" s="220"/>
      <c r="J290" s="220">
        <f>K290</f>
        <v>174172</v>
      </c>
      <c r="K290" s="220">
        <f>K291+K292+K293</f>
        <v>174172</v>
      </c>
      <c r="L290" s="220">
        <v>10200</v>
      </c>
      <c r="M290" s="108">
        <f t="shared" si="61"/>
        <v>204037.914</v>
      </c>
      <c r="N290" s="109">
        <f t="shared" si="62"/>
        <v>191502.114</v>
      </c>
      <c r="O290" s="109">
        <f t="shared" si="63"/>
        <v>12535.8</v>
      </c>
      <c r="P290" s="109">
        <f t="shared" si="73"/>
        <v>29865.91399999999</v>
      </c>
      <c r="Q290" s="109">
        <f t="shared" si="64"/>
        <v>17330.114</v>
      </c>
      <c r="R290" s="109">
        <f t="shared" si="65"/>
        <v>2335.7999999999993</v>
      </c>
      <c r="S290" s="109">
        <f t="shared" si="66"/>
        <v>216280.18884000002</v>
      </c>
      <c r="T290" s="109">
        <f t="shared" si="67"/>
        <v>202992.24084</v>
      </c>
      <c r="U290" s="109">
        <f t="shared" si="68"/>
        <v>13287.947999999999</v>
      </c>
      <c r="V290" s="109">
        <f>W290</f>
        <v>213141.852882</v>
      </c>
      <c r="W290" s="109">
        <f t="shared" si="69"/>
        <v>213141.852882</v>
      </c>
      <c r="X290" s="109">
        <f t="shared" si="70"/>
        <v>13952.345399999998</v>
      </c>
      <c r="Y290" s="115"/>
    </row>
    <row r="291" spans="1:25" ht="25.5" customHeight="1">
      <c r="A291" s="20"/>
      <c r="B291" s="22"/>
      <c r="C291" s="22"/>
      <c r="D291" s="53"/>
      <c r="E291" s="54" t="s">
        <v>455</v>
      </c>
      <c r="F291" s="129" t="s">
        <v>456</v>
      </c>
      <c r="G291" s="259">
        <f>H291</f>
        <v>81205.6</v>
      </c>
      <c r="H291" s="259">
        <v>81205.6</v>
      </c>
      <c r="I291" s="255"/>
      <c r="J291" s="259">
        <f>K291</f>
        <v>174172</v>
      </c>
      <c r="K291" s="259">
        <v>174172</v>
      </c>
      <c r="L291" s="255"/>
      <c r="M291" s="108">
        <f t="shared" si="61"/>
        <v>191502.114</v>
      </c>
      <c r="N291" s="109">
        <f t="shared" si="62"/>
        <v>191502.114</v>
      </c>
      <c r="O291" s="109">
        <f t="shared" si="63"/>
        <v>0</v>
      </c>
      <c r="P291" s="109">
        <f t="shared" si="73"/>
        <v>17330.114</v>
      </c>
      <c r="Q291" s="109">
        <f t="shared" si="64"/>
        <v>17330.114</v>
      </c>
      <c r="R291" s="109">
        <f t="shared" si="65"/>
        <v>0</v>
      </c>
      <c r="S291" s="109">
        <f t="shared" si="66"/>
        <v>202992.24084</v>
      </c>
      <c r="T291" s="109">
        <f t="shared" si="67"/>
        <v>202992.24084</v>
      </c>
      <c r="U291" s="109">
        <f t="shared" si="68"/>
        <v>0</v>
      </c>
      <c r="V291" s="19">
        <f>W291</f>
        <v>213141.852882</v>
      </c>
      <c r="W291" s="109">
        <f t="shared" si="69"/>
        <v>213141.852882</v>
      </c>
      <c r="X291" s="109">
        <f t="shared" si="70"/>
        <v>0</v>
      </c>
      <c r="Y291" s="70"/>
    </row>
    <row r="292" spans="1:25" s="6" customFormat="1" ht="30" customHeight="1">
      <c r="A292" s="10"/>
      <c r="B292" s="11"/>
      <c r="C292" s="11"/>
      <c r="D292" s="46"/>
      <c r="E292" s="139" t="s">
        <v>658</v>
      </c>
      <c r="F292" s="140" t="s">
        <v>468</v>
      </c>
      <c r="G292" s="259">
        <f>H292</f>
        <v>0</v>
      </c>
      <c r="H292" s="259"/>
      <c r="I292" s="222"/>
      <c r="J292" s="259">
        <f>K292</f>
        <v>0</v>
      </c>
      <c r="K292" s="259"/>
      <c r="L292" s="222"/>
      <c r="M292" s="108">
        <f t="shared" si="61"/>
        <v>0</v>
      </c>
      <c r="N292" s="109">
        <f t="shared" si="62"/>
        <v>0</v>
      </c>
      <c r="O292" s="109">
        <f t="shared" si="63"/>
        <v>0</v>
      </c>
      <c r="P292" s="109">
        <f t="shared" si="73"/>
        <v>0</v>
      </c>
      <c r="Q292" s="109">
        <f t="shared" si="64"/>
        <v>0</v>
      </c>
      <c r="R292" s="109">
        <f t="shared" si="65"/>
        <v>0</v>
      </c>
      <c r="S292" s="109">
        <f t="shared" si="66"/>
        <v>0</v>
      </c>
      <c r="T292" s="109">
        <f t="shared" si="67"/>
        <v>0</v>
      </c>
      <c r="U292" s="109">
        <f t="shared" si="68"/>
        <v>0</v>
      </c>
      <c r="V292" s="19">
        <f>W292</f>
        <v>0</v>
      </c>
      <c r="W292" s="109">
        <f t="shared" si="69"/>
        <v>0</v>
      </c>
      <c r="X292" s="109">
        <f t="shared" si="70"/>
        <v>0</v>
      </c>
      <c r="Y292" s="69"/>
    </row>
    <row r="293" spans="1:25" ht="24" customHeight="1">
      <c r="A293" s="20"/>
      <c r="B293" s="22"/>
      <c r="C293" s="22"/>
      <c r="D293" s="53"/>
      <c r="E293" s="147" t="s">
        <v>733</v>
      </c>
      <c r="F293" s="148">
        <v>5122</v>
      </c>
      <c r="G293" s="259">
        <f>H293</f>
        <v>0</v>
      </c>
      <c r="H293" s="259"/>
      <c r="I293" s="255">
        <v>1766.3</v>
      </c>
      <c r="J293" s="259">
        <f>K293</f>
        <v>0</v>
      </c>
      <c r="K293" s="259"/>
      <c r="L293" s="255"/>
      <c r="M293" s="108">
        <f t="shared" si="61"/>
        <v>0</v>
      </c>
      <c r="N293" s="109">
        <f t="shared" si="62"/>
        <v>0</v>
      </c>
      <c r="O293" s="109">
        <f t="shared" si="63"/>
        <v>0</v>
      </c>
      <c r="P293" s="109">
        <f t="shared" si="73"/>
        <v>0</v>
      </c>
      <c r="Q293" s="109">
        <f t="shared" si="64"/>
        <v>0</v>
      </c>
      <c r="R293" s="109">
        <f t="shared" si="65"/>
        <v>0</v>
      </c>
      <c r="S293" s="109">
        <f t="shared" si="66"/>
        <v>0</v>
      </c>
      <c r="T293" s="109">
        <f t="shared" si="67"/>
        <v>0</v>
      </c>
      <c r="U293" s="109">
        <f t="shared" si="68"/>
        <v>0</v>
      </c>
      <c r="V293" s="19">
        <f>W293</f>
        <v>0</v>
      </c>
      <c r="W293" s="109">
        <f t="shared" si="69"/>
        <v>0</v>
      </c>
      <c r="X293" s="109">
        <f t="shared" si="70"/>
        <v>0</v>
      </c>
      <c r="Y293" s="70"/>
    </row>
    <row r="294" spans="1:25" s="111" customFormat="1" ht="21">
      <c r="A294" s="118"/>
      <c r="B294" s="119"/>
      <c r="C294" s="119"/>
      <c r="D294" s="108"/>
      <c r="E294" s="113" t="s">
        <v>610</v>
      </c>
      <c r="F294" s="120"/>
      <c r="G294" s="220">
        <f>I294</f>
        <v>0</v>
      </c>
      <c r="H294" s="220"/>
      <c r="I294" s="220">
        <f>I295+I296+I297</f>
        <v>0</v>
      </c>
      <c r="J294" s="220">
        <f>L294</f>
        <v>10200</v>
      </c>
      <c r="K294" s="220"/>
      <c r="L294" s="220">
        <v>10200</v>
      </c>
      <c r="M294" s="108">
        <f t="shared" si="61"/>
        <v>12535.8</v>
      </c>
      <c r="N294" s="109">
        <f t="shared" si="62"/>
        <v>0</v>
      </c>
      <c r="O294" s="109">
        <f t="shared" si="63"/>
        <v>12535.8</v>
      </c>
      <c r="P294" s="109">
        <f t="shared" si="73"/>
        <v>2335.7999999999993</v>
      </c>
      <c r="Q294" s="109">
        <f t="shared" si="64"/>
        <v>0</v>
      </c>
      <c r="R294" s="109">
        <f t="shared" si="65"/>
        <v>2335.7999999999993</v>
      </c>
      <c r="S294" s="109">
        <f t="shared" si="66"/>
        <v>13287.947999999999</v>
      </c>
      <c r="T294" s="109">
        <f t="shared" si="67"/>
        <v>0</v>
      </c>
      <c r="U294" s="109">
        <f t="shared" si="68"/>
        <v>13287.947999999999</v>
      </c>
      <c r="V294" s="109">
        <f>X294</f>
        <v>13952.345399999998</v>
      </c>
      <c r="W294" s="109">
        <f t="shared" si="69"/>
        <v>0</v>
      </c>
      <c r="X294" s="109">
        <f t="shared" si="70"/>
        <v>13952.345399999998</v>
      </c>
      <c r="Y294" s="115"/>
    </row>
    <row r="295" spans="1:25" ht="12.75" customHeight="1">
      <c r="A295" s="20"/>
      <c r="B295" s="22"/>
      <c r="C295" s="22"/>
      <c r="D295" s="53"/>
      <c r="E295" s="54" t="s">
        <v>521</v>
      </c>
      <c r="F295" s="103" t="s">
        <v>520</v>
      </c>
      <c r="G295" s="255">
        <f>I295</f>
        <v>0</v>
      </c>
      <c r="H295" s="255"/>
      <c r="I295" s="255">
        <v>0</v>
      </c>
      <c r="J295" s="255">
        <f>L295</f>
        <v>0</v>
      </c>
      <c r="K295" s="255"/>
      <c r="L295" s="255"/>
      <c r="M295" s="108">
        <f t="shared" si="61"/>
        <v>0</v>
      </c>
      <c r="N295" s="109">
        <f t="shared" si="62"/>
        <v>0</v>
      </c>
      <c r="O295" s="109">
        <f t="shared" si="63"/>
        <v>0</v>
      </c>
      <c r="P295" s="109">
        <f t="shared" si="73"/>
        <v>0</v>
      </c>
      <c r="Q295" s="109">
        <f t="shared" si="64"/>
        <v>0</v>
      </c>
      <c r="R295" s="109">
        <f t="shared" si="65"/>
        <v>0</v>
      </c>
      <c r="S295" s="109">
        <f t="shared" si="66"/>
        <v>0</v>
      </c>
      <c r="T295" s="109">
        <f t="shared" si="67"/>
        <v>0</v>
      </c>
      <c r="U295" s="109">
        <f t="shared" si="68"/>
        <v>0</v>
      </c>
      <c r="V295" s="19">
        <f>X295</f>
        <v>0</v>
      </c>
      <c r="W295" s="109">
        <f t="shared" si="69"/>
        <v>0</v>
      </c>
      <c r="X295" s="109">
        <f t="shared" si="70"/>
        <v>0</v>
      </c>
      <c r="Y295" s="70"/>
    </row>
    <row r="296" spans="1:25" ht="12.75" customHeight="1">
      <c r="A296" s="20"/>
      <c r="B296" s="22"/>
      <c r="C296" s="22"/>
      <c r="D296" s="53"/>
      <c r="E296" s="54" t="s">
        <v>523</v>
      </c>
      <c r="F296" s="103" t="s">
        <v>522</v>
      </c>
      <c r="G296" s="255">
        <f>I296</f>
        <v>0</v>
      </c>
      <c r="H296" s="255"/>
      <c r="I296" s="255">
        <v>0</v>
      </c>
      <c r="J296" s="255">
        <f>L296</f>
        <v>0</v>
      </c>
      <c r="K296" s="255"/>
      <c r="L296" s="255"/>
      <c r="M296" s="108">
        <f t="shared" si="61"/>
        <v>0</v>
      </c>
      <c r="N296" s="109">
        <f t="shared" si="62"/>
        <v>0</v>
      </c>
      <c r="O296" s="109">
        <f t="shared" si="63"/>
        <v>0</v>
      </c>
      <c r="P296" s="109">
        <f t="shared" si="73"/>
        <v>0</v>
      </c>
      <c r="Q296" s="109">
        <f t="shared" si="64"/>
        <v>0</v>
      </c>
      <c r="R296" s="109">
        <f t="shared" si="65"/>
        <v>0</v>
      </c>
      <c r="S296" s="109">
        <f t="shared" si="66"/>
        <v>0</v>
      </c>
      <c r="T296" s="109">
        <f t="shared" si="67"/>
        <v>0</v>
      </c>
      <c r="U296" s="109">
        <f t="shared" si="68"/>
        <v>0</v>
      </c>
      <c r="V296" s="19"/>
      <c r="W296" s="109">
        <f t="shared" si="69"/>
        <v>0</v>
      </c>
      <c r="X296" s="109">
        <f t="shared" si="70"/>
        <v>0</v>
      </c>
      <c r="Y296" s="70"/>
    </row>
    <row r="297" spans="1:25" ht="12.75" customHeight="1">
      <c r="A297" s="20"/>
      <c r="B297" s="22"/>
      <c r="C297" s="22"/>
      <c r="D297" s="53"/>
      <c r="E297" s="130" t="s">
        <v>661</v>
      </c>
      <c r="F297" s="178" t="s">
        <v>537</v>
      </c>
      <c r="G297" s="255">
        <f>I297</f>
        <v>0</v>
      </c>
      <c r="H297" s="255"/>
      <c r="I297" s="255">
        <v>0</v>
      </c>
      <c r="J297" s="255">
        <f>L297</f>
        <v>0</v>
      </c>
      <c r="K297" s="255"/>
      <c r="L297" s="255"/>
      <c r="M297" s="108">
        <f t="shared" si="61"/>
        <v>0</v>
      </c>
      <c r="N297" s="109">
        <f t="shared" si="62"/>
        <v>0</v>
      </c>
      <c r="O297" s="109">
        <f t="shared" si="63"/>
        <v>0</v>
      </c>
      <c r="P297" s="109">
        <f t="shared" si="73"/>
        <v>0</v>
      </c>
      <c r="Q297" s="109">
        <f t="shared" si="64"/>
        <v>0</v>
      </c>
      <c r="R297" s="109">
        <f t="shared" si="65"/>
        <v>0</v>
      </c>
      <c r="S297" s="109">
        <f t="shared" si="66"/>
        <v>0</v>
      </c>
      <c r="T297" s="109">
        <f t="shared" si="67"/>
        <v>0</v>
      </c>
      <c r="U297" s="109">
        <f t="shared" si="68"/>
        <v>0</v>
      </c>
      <c r="V297" s="19"/>
      <c r="W297" s="109">
        <f t="shared" si="69"/>
        <v>0</v>
      </c>
      <c r="X297" s="109">
        <f t="shared" si="70"/>
        <v>0</v>
      </c>
      <c r="Y297" s="70"/>
    </row>
    <row r="298" spans="1:25" s="111" customFormat="1" ht="10.5">
      <c r="A298" s="203">
        <v>2980</v>
      </c>
      <c r="B298" s="204" t="s">
        <v>255</v>
      </c>
      <c r="C298" s="204" t="s">
        <v>678</v>
      </c>
      <c r="D298" s="204" t="s">
        <v>194</v>
      </c>
      <c r="E298" s="205" t="s">
        <v>679</v>
      </c>
      <c r="F298" s="120"/>
      <c r="G298" s="220">
        <f>H298</f>
        <v>0</v>
      </c>
      <c r="H298" s="220">
        <f>H300</f>
        <v>0</v>
      </c>
      <c r="I298" s="220"/>
      <c r="J298" s="220">
        <f>K298</f>
        <v>0</v>
      </c>
      <c r="K298" s="220">
        <f>K300</f>
        <v>0</v>
      </c>
      <c r="L298" s="220"/>
      <c r="M298" s="108">
        <f t="shared" si="61"/>
        <v>0</v>
      </c>
      <c r="N298" s="109">
        <f t="shared" si="62"/>
        <v>0</v>
      </c>
      <c r="O298" s="109">
        <f t="shared" si="63"/>
        <v>0</v>
      </c>
      <c r="P298" s="109">
        <f t="shared" si="73"/>
        <v>0</v>
      </c>
      <c r="Q298" s="109">
        <f t="shared" si="64"/>
        <v>0</v>
      </c>
      <c r="R298" s="109">
        <f t="shared" si="65"/>
        <v>0</v>
      </c>
      <c r="S298" s="109">
        <f t="shared" si="66"/>
        <v>0</v>
      </c>
      <c r="T298" s="109">
        <f t="shared" si="67"/>
        <v>0</v>
      </c>
      <c r="U298" s="109">
        <f t="shared" si="68"/>
        <v>0</v>
      </c>
      <c r="V298" s="109">
        <f>W298</f>
        <v>0</v>
      </c>
      <c r="W298" s="109">
        <f t="shared" si="69"/>
        <v>0</v>
      </c>
      <c r="X298" s="109">
        <f t="shared" si="70"/>
        <v>0</v>
      </c>
      <c r="Y298" s="115"/>
    </row>
    <row r="299" spans="1:25" ht="12.75" customHeight="1">
      <c r="A299" s="206"/>
      <c r="B299" s="140"/>
      <c r="C299" s="140"/>
      <c r="D299" s="140"/>
      <c r="E299" s="139" t="s">
        <v>680</v>
      </c>
      <c r="F299" s="103"/>
      <c r="G299" s="256"/>
      <c r="H299" s="256"/>
      <c r="I299" s="256"/>
      <c r="J299" s="256"/>
      <c r="K299" s="256"/>
      <c r="L299" s="256"/>
      <c r="M299" s="108">
        <f t="shared" si="61"/>
        <v>0</v>
      </c>
      <c r="N299" s="109">
        <f t="shared" si="62"/>
        <v>0</v>
      </c>
      <c r="O299" s="109">
        <f t="shared" si="63"/>
        <v>0</v>
      </c>
      <c r="P299" s="109">
        <f t="shared" si="73"/>
        <v>0</v>
      </c>
      <c r="Q299" s="109">
        <f t="shared" si="64"/>
        <v>0</v>
      </c>
      <c r="R299" s="109">
        <f t="shared" si="65"/>
        <v>0</v>
      </c>
      <c r="S299" s="109">
        <f t="shared" si="66"/>
        <v>0</v>
      </c>
      <c r="T299" s="109">
        <f t="shared" si="67"/>
        <v>0</v>
      </c>
      <c r="U299" s="109">
        <f t="shared" si="68"/>
        <v>0</v>
      </c>
      <c r="V299" s="19"/>
      <c r="W299" s="109">
        <f t="shared" si="69"/>
        <v>0</v>
      </c>
      <c r="X299" s="109">
        <f t="shared" si="70"/>
        <v>0</v>
      </c>
      <c r="Y299" s="70"/>
    </row>
    <row r="300" spans="1:25" s="128" customFormat="1" ht="12.75" customHeight="1">
      <c r="A300" s="203">
        <v>2981</v>
      </c>
      <c r="B300" s="204" t="s">
        <v>255</v>
      </c>
      <c r="C300" s="204" t="s">
        <v>678</v>
      </c>
      <c r="D300" s="204" t="s">
        <v>197</v>
      </c>
      <c r="E300" s="207" t="s">
        <v>679</v>
      </c>
      <c r="F300" s="125"/>
      <c r="G300" s="221">
        <f>H300</f>
        <v>0</v>
      </c>
      <c r="H300" s="221">
        <f>H302+H303+H304</f>
        <v>0</v>
      </c>
      <c r="I300" s="221"/>
      <c r="J300" s="221">
        <f>K300</f>
        <v>0</v>
      </c>
      <c r="K300" s="221">
        <f>K302+K303+K304</f>
        <v>0</v>
      </c>
      <c r="L300" s="221"/>
      <c r="M300" s="108">
        <f t="shared" si="61"/>
        <v>0</v>
      </c>
      <c r="N300" s="109">
        <f t="shared" si="62"/>
        <v>0</v>
      </c>
      <c r="O300" s="109">
        <f t="shared" si="63"/>
        <v>0</v>
      </c>
      <c r="P300" s="109">
        <f t="shared" si="73"/>
        <v>0</v>
      </c>
      <c r="Q300" s="109">
        <f t="shared" si="64"/>
        <v>0</v>
      </c>
      <c r="R300" s="109">
        <f t="shared" si="65"/>
        <v>0</v>
      </c>
      <c r="S300" s="109">
        <f t="shared" si="66"/>
        <v>0</v>
      </c>
      <c r="T300" s="109">
        <f t="shared" si="67"/>
        <v>0</v>
      </c>
      <c r="U300" s="109">
        <f t="shared" si="68"/>
        <v>0</v>
      </c>
      <c r="V300" s="109">
        <f>W300</f>
        <v>0</v>
      </c>
      <c r="W300" s="109">
        <f t="shared" si="69"/>
        <v>0</v>
      </c>
      <c r="X300" s="109">
        <f t="shared" si="70"/>
        <v>0</v>
      </c>
      <c r="Y300" s="127"/>
    </row>
    <row r="301" spans="1:25" ht="12.75" customHeight="1">
      <c r="A301" s="20"/>
      <c r="B301" s="22"/>
      <c r="C301" s="22"/>
      <c r="D301" s="53"/>
      <c r="E301" s="54" t="s">
        <v>5</v>
      </c>
      <c r="F301" s="103"/>
      <c r="G301" s="256"/>
      <c r="H301" s="256"/>
      <c r="I301" s="256"/>
      <c r="J301" s="256"/>
      <c r="K301" s="256"/>
      <c r="L301" s="256"/>
      <c r="M301" s="108">
        <f t="shared" si="61"/>
        <v>0</v>
      </c>
      <c r="N301" s="109">
        <f t="shared" si="62"/>
        <v>0</v>
      </c>
      <c r="O301" s="109">
        <f t="shared" si="63"/>
        <v>0</v>
      </c>
      <c r="P301" s="109">
        <f t="shared" si="73"/>
        <v>0</v>
      </c>
      <c r="Q301" s="109">
        <f t="shared" si="64"/>
        <v>0</v>
      </c>
      <c r="R301" s="109">
        <f t="shared" si="65"/>
        <v>0</v>
      </c>
      <c r="S301" s="109">
        <f t="shared" si="66"/>
        <v>0</v>
      </c>
      <c r="T301" s="109">
        <f t="shared" si="67"/>
        <v>0</v>
      </c>
      <c r="U301" s="109">
        <f t="shared" si="68"/>
        <v>0</v>
      </c>
      <c r="V301" s="19"/>
      <c r="W301" s="109">
        <f t="shared" si="69"/>
        <v>0</v>
      </c>
      <c r="X301" s="109">
        <f t="shared" si="70"/>
        <v>0</v>
      </c>
      <c r="Y301" s="70"/>
    </row>
    <row r="302" spans="1:25" s="6" customFormat="1" ht="21">
      <c r="A302" s="10"/>
      <c r="B302" s="11"/>
      <c r="C302" s="11"/>
      <c r="D302" s="46"/>
      <c r="E302" s="139" t="s">
        <v>681</v>
      </c>
      <c r="F302" s="140" t="s">
        <v>411</v>
      </c>
      <c r="G302" s="257">
        <v>0</v>
      </c>
      <c r="H302" s="257">
        <v>0</v>
      </c>
      <c r="I302" s="222"/>
      <c r="J302" s="257">
        <v>0</v>
      </c>
      <c r="K302" s="257">
        <v>0</v>
      </c>
      <c r="L302" s="222"/>
      <c r="M302" s="108">
        <f t="shared" si="61"/>
        <v>0</v>
      </c>
      <c r="N302" s="109">
        <f t="shared" si="62"/>
        <v>0</v>
      </c>
      <c r="O302" s="109">
        <f t="shared" si="63"/>
        <v>0</v>
      </c>
      <c r="P302" s="109">
        <f t="shared" si="73"/>
        <v>0</v>
      </c>
      <c r="Q302" s="109">
        <f t="shared" si="64"/>
        <v>0</v>
      </c>
      <c r="R302" s="109">
        <f t="shared" si="65"/>
        <v>0</v>
      </c>
      <c r="S302" s="109">
        <f t="shared" si="66"/>
        <v>0</v>
      </c>
      <c r="T302" s="109">
        <f t="shared" si="67"/>
        <v>0</v>
      </c>
      <c r="U302" s="109">
        <f t="shared" si="68"/>
        <v>0</v>
      </c>
      <c r="V302" s="19"/>
      <c r="W302" s="109">
        <f t="shared" si="69"/>
        <v>0</v>
      </c>
      <c r="X302" s="109">
        <f t="shared" si="70"/>
        <v>0</v>
      </c>
      <c r="Y302" s="69"/>
    </row>
    <row r="303" spans="1:25" ht="12.75" customHeight="1">
      <c r="A303" s="20"/>
      <c r="B303" s="22"/>
      <c r="C303" s="22"/>
      <c r="D303" s="53"/>
      <c r="E303" s="139" t="s">
        <v>670</v>
      </c>
      <c r="F303" s="140" t="s">
        <v>417</v>
      </c>
      <c r="G303" s="258">
        <v>0</v>
      </c>
      <c r="H303" s="258">
        <v>0</v>
      </c>
      <c r="I303" s="255"/>
      <c r="J303" s="258">
        <v>0</v>
      </c>
      <c r="K303" s="258">
        <v>0</v>
      </c>
      <c r="L303" s="255"/>
      <c r="M303" s="108">
        <f t="shared" si="61"/>
        <v>0</v>
      </c>
      <c r="N303" s="109">
        <f t="shared" si="62"/>
        <v>0</v>
      </c>
      <c r="O303" s="109">
        <f t="shared" si="63"/>
        <v>0</v>
      </c>
      <c r="P303" s="109">
        <f t="shared" si="73"/>
        <v>0</v>
      </c>
      <c r="Q303" s="109">
        <f t="shared" si="64"/>
        <v>0</v>
      </c>
      <c r="R303" s="109">
        <f t="shared" si="65"/>
        <v>0</v>
      </c>
      <c r="S303" s="109">
        <f t="shared" si="66"/>
        <v>0</v>
      </c>
      <c r="T303" s="109">
        <f t="shared" si="67"/>
        <v>0</v>
      </c>
      <c r="U303" s="109">
        <f t="shared" si="68"/>
        <v>0</v>
      </c>
      <c r="V303" s="19"/>
      <c r="W303" s="109">
        <f t="shared" si="69"/>
        <v>0</v>
      </c>
      <c r="X303" s="109">
        <f t="shared" si="70"/>
        <v>0</v>
      </c>
      <c r="Y303" s="70"/>
    </row>
    <row r="304" spans="1:25" ht="24" customHeight="1">
      <c r="A304" s="20"/>
      <c r="B304" s="22"/>
      <c r="C304" s="22"/>
      <c r="D304" s="53"/>
      <c r="E304" s="139" t="s">
        <v>673</v>
      </c>
      <c r="F304" s="140" t="s">
        <v>674</v>
      </c>
      <c r="G304" s="259">
        <f>H304</f>
        <v>0</v>
      </c>
      <c r="H304" s="259"/>
      <c r="I304" s="255"/>
      <c r="J304" s="259">
        <f>K304</f>
        <v>0</v>
      </c>
      <c r="K304" s="259"/>
      <c r="L304" s="255"/>
      <c r="M304" s="108">
        <f t="shared" si="61"/>
        <v>0</v>
      </c>
      <c r="N304" s="109">
        <f t="shared" si="62"/>
        <v>0</v>
      </c>
      <c r="O304" s="109">
        <f t="shared" si="63"/>
        <v>0</v>
      </c>
      <c r="P304" s="109">
        <f t="shared" si="73"/>
        <v>0</v>
      </c>
      <c r="Q304" s="109">
        <f t="shared" si="64"/>
        <v>0</v>
      </c>
      <c r="R304" s="109">
        <f t="shared" si="65"/>
        <v>0</v>
      </c>
      <c r="S304" s="109">
        <f t="shared" si="66"/>
        <v>0</v>
      </c>
      <c r="T304" s="109">
        <f t="shared" si="67"/>
        <v>0</v>
      </c>
      <c r="U304" s="109">
        <f t="shared" si="68"/>
        <v>0</v>
      </c>
      <c r="V304" s="19">
        <f>W304</f>
        <v>0</v>
      </c>
      <c r="W304" s="109">
        <f t="shared" si="69"/>
        <v>0</v>
      </c>
      <c r="X304" s="109">
        <f t="shared" si="70"/>
        <v>0</v>
      </c>
      <c r="Y304" s="70"/>
    </row>
    <row r="305" spans="1:25" s="111" customFormat="1" ht="10.5">
      <c r="A305" s="118" t="s">
        <v>348</v>
      </c>
      <c r="B305" s="119" t="s">
        <v>349</v>
      </c>
      <c r="C305" s="119" t="s">
        <v>194</v>
      </c>
      <c r="D305" s="108" t="s">
        <v>194</v>
      </c>
      <c r="E305" s="113" t="s">
        <v>350</v>
      </c>
      <c r="F305" s="120"/>
      <c r="G305" s="220">
        <f>H305</f>
        <v>23040</v>
      </c>
      <c r="H305" s="220">
        <f>H307+H312</f>
        <v>23040</v>
      </c>
      <c r="I305" s="220"/>
      <c r="J305" s="220">
        <f>K305</f>
        <v>50000</v>
      </c>
      <c r="K305" s="220">
        <f>K307+K312</f>
        <v>50000</v>
      </c>
      <c r="L305" s="220"/>
      <c r="M305" s="108">
        <f t="shared" si="61"/>
        <v>54975</v>
      </c>
      <c r="N305" s="109">
        <f t="shared" si="62"/>
        <v>54975</v>
      </c>
      <c r="O305" s="109">
        <f t="shared" si="63"/>
        <v>0</v>
      </c>
      <c r="P305" s="109">
        <f t="shared" si="73"/>
        <v>4975</v>
      </c>
      <c r="Q305" s="109">
        <f t="shared" si="64"/>
        <v>4975</v>
      </c>
      <c r="R305" s="109">
        <f t="shared" si="65"/>
        <v>0</v>
      </c>
      <c r="S305" s="109">
        <f t="shared" si="66"/>
        <v>58273.5</v>
      </c>
      <c r="T305" s="109">
        <f t="shared" si="67"/>
        <v>58273.5</v>
      </c>
      <c r="U305" s="109">
        <f t="shared" si="68"/>
        <v>0</v>
      </c>
      <c r="V305" s="109">
        <f>V307+V312</f>
        <v>61187.175</v>
      </c>
      <c r="W305" s="109">
        <f t="shared" si="69"/>
        <v>61187.175</v>
      </c>
      <c r="X305" s="109">
        <f t="shared" si="70"/>
        <v>0</v>
      </c>
      <c r="Y305" s="115"/>
    </row>
    <row r="306" spans="1:25" ht="12.75" customHeight="1">
      <c r="A306" s="20"/>
      <c r="B306" s="22"/>
      <c r="C306" s="22"/>
      <c r="D306" s="53"/>
      <c r="E306" s="54" t="s">
        <v>5</v>
      </c>
      <c r="F306" s="103"/>
      <c r="G306" s="256"/>
      <c r="H306" s="256"/>
      <c r="I306" s="256"/>
      <c r="J306" s="256"/>
      <c r="K306" s="256"/>
      <c r="L306" s="256"/>
      <c r="M306" s="108">
        <f t="shared" si="61"/>
        <v>0</v>
      </c>
      <c r="N306" s="109">
        <f t="shared" si="62"/>
        <v>0</v>
      </c>
      <c r="O306" s="109">
        <f t="shared" si="63"/>
        <v>0</v>
      </c>
      <c r="P306" s="109">
        <f t="shared" si="73"/>
        <v>0</v>
      </c>
      <c r="Q306" s="109">
        <f t="shared" si="64"/>
        <v>0</v>
      </c>
      <c r="R306" s="109">
        <f t="shared" si="65"/>
        <v>0</v>
      </c>
      <c r="S306" s="109">
        <f t="shared" si="66"/>
        <v>0</v>
      </c>
      <c r="T306" s="109">
        <f t="shared" si="67"/>
        <v>0</v>
      </c>
      <c r="U306" s="109">
        <f t="shared" si="68"/>
        <v>0</v>
      </c>
      <c r="V306" s="19"/>
      <c r="W306" s="109">
        <f t="shared" si="69"/>
        <v>0</v>
      </c>
      <c r="X306" s="109">
        <f t="shared" si="70"/>
        <v>0</v>
      </c>
      <c r="Y306" s="70"/>
    </row>
    <row r="307" spans="1:25" s="111" customFormat="1" ht="14.25" customHeight="1">
      <c r="A307" s="118" t="s">
        <v>354</v>
      </c>
      <c r="B307" s="119" t="s">
        <v>349</v>
      </c>
      <c r="C307" s="119" t="s">
        <v>237</v>
      </c>
      <c r="D307" s="108" t="s">
        <v>194</v>
      </c>
      <c r="E307" s="113" t="s">
        <v>355</v>
      </c>
      <c r="F307" s="120"/>
      <c r="G307" s="220">
        <f>H307</f>
        <v>0</v>
      </c>
      <c r="H307" s="220">
        <f>H309</f>
        <v>0</v>
      </c>
      <c r="I307" s="220"/>
      <c r="J307" s="220">
        <f>K307</f>
        <v>0</v>
      </c>
      <c r="K307" s="220">
        <f>K309</f>
        <v>0</v>
      </c>
      <c r="L307" s="220"/>
      <c r="M307" s="108">
        <f t="shared" si="61"/>
        <v>0</v>
      </c>
      <c r="N307" s="109">
        <f t="shared" si="62"/>
        <v>0</v>
      </c>
      <c r="O307" s="109">
        <f t="shared" si="63"/>
        <v>0</v>
      </c>
      <c r="P307" s="109">
        <f t="shared" si="73"/>
        <v>0</v>
      </c>
      <c r="Q307" s="109">
        <f t="shared" si="64"/>
        <v>0</v>
      </c>
      <c r="R307" s="109">
        <f t="shared" si="65"/>
        <v>0</v>
      </c>
      <c r="S307" s="109">
        <f t="shared" si="66"/>
        <v>0</v>
      </c>
      <c r="T307" s="109">
        <f t="shared" si="67"/>
        <v>0</v>
      </c>
      <c r="U307" s="109">
        <f t="shared" si="68"/>
        <v>0</v>
      </c>
      <c r="V307" s="109">
        <f>W307</f>
        <v>0</v>
      </c>
      <c r="W307" s="109">
        <f t="shared" si="69"/>
        <v>0</v>
      </c>
      <c r="X307" s="109">
        <f t="shared" si="70"/>
        <v>0</v>
      </c>
      <c r="Y307" s="115"/>
    </row>
    <row r="308" spans="1:25" ht="12.75" customHeight="1">
      <c r="A308" s="20"/>
      <c r="B308" s="22"/>
      <c r="C308" s="22"/>
      <c r="D308" s="53"/>
      <c r="E308" s="54" t="s">
        <v>199</v>
      </c>
      <c r="F308" s="103"/>
      <c r="G308" s="256"/>
      <c r="H308" s="256"/>
      <c r="I308" s="256"/>
      <c r="J308" s="256"/>
      <c r="K308" s="256"/>
      <c r="L308" s="256"/>
      <c r="M308" s="108">
        <f t="shared" si="61"/>
        <v>0</v>
      </c>
      <c r="N308" s="109">
        <f t="shared" si="62"/>
        <v>0</v>
      </c>
      <c r="O308" s="109">
        <f t="shared" si="63"/>
        <v>0</v>
      </c>
      <c r="P308" s="109">
        <f t="shared" si="73"/>
        <v>0</v>
      </c>
      <c r="Q308" s="109">
        <f t="shared" si="64"/>
        <v>0</v>
      </c>
      <c r="R308" s="109">
        <f t="shared" si="65"/>
        <v>0</v>
      </c>
      <c r="S308" s="109">
        <f t="shared" si="66"/>
        <v>0</v>
      </c>
      <c r="T308" s="109">
        <f t="shared" si="67"/>
        <v>0</v>
      </c>
      <c r="U308" s="109">
        <f t="shared" si="68"/>
        <v>0</v>
      </c>
      <c r="V308" s="19"/>
      <c r="W308" s="109">
        <f t="shared" si="69"/>
        <v>0</v>
      </c>
      <c r="X308" s="109">
        <f t="shared" si="70"/>
        <v>0</v>
      </c>
      <c r="Y308" s="70"/>
    </row>
    <row r="309" spans="1:25" ht="21" customHeight="1">
      <c r="A309" s="15" t="s">
        <v>356</v>
      </c>
      <c r="B309" s="12" t="s">
        <v>349</v>
      </c>
      <c r="C309" s="12" t="s">
        <v>237</v>
      </c>
      <c r="D309" s="12" t="s">
        <v>197</v>
      </c>
      <c r="E309" s="56" t="s">
        <v>355</v>
      </c>
      <c r="F309" s="103"/>
      <c r="G309" s="257">
        <f>H309</f>
        <v>0</v>
      </c>
      <c r="H309" s="257">
        <f>H311</f>
        <v>0</v>
      </c>
      <c r="I309" s="256"/>
      <c r="J309" s="257">
        <f>K309</f>
        <v>0</v>
      </c>
      <c r="K309" s="257">
        <f>K311</f>
        <v>0</v>
      </c>
      <c r="L309" s="256"/>
      <c r="M309" s="108">
        <f t="shared" si="61"/>
        <v>0</v>
      </c>
      <c r="N309" s="109">
        <f t="shared" si="62"/>
        <v>0</v>
      </c>
      <c r="O309" s="109">
        <f t="shared" si="63"/>
        <v>0</v>
      </c>
      <c r="P309" s="109">
        <f t="shared" si="73"/>
        <v>0</v>
      </c>
      <c r="Q309" s="109">
        <f t="shared" si="64"/>
        <v>0</v>
      </c>
      <c r="R309" s="109">
        <f t="shared" si="65"/>
        <v>0</v>
      </c>
      <c r="S309" s="109">
        <f t="shared" si="66"/>
        <v>0</v>
      </c>
      <c r="T309" s="109">
        <f t="shared" si="67"/>
        <v>0</v>
      </c>
      <c r="U309" s="109">
        <f t="shared" si="68"/>
        <v>0</v>
      </c>
      <c r="V309" s="19">
        <f>W309</f>
        <v>0</v>
      </c>
      <c r="W309" s="109">
        <f t="shared" si="69"/>
        <v>0</v>
      </c>
      <c r="X309" s="109">
        <f t="shared" si="70"/>
        <v>0</v>
      </c>
      <c r="Y309" s="70"/>
    </row>
    <row r="310" spans="1:25" ht="12.75" customHeight="1">
      <c r="A310" s="20"/>
      <c r="B310" s="22"/>
      <c r="C310" s="22"/>
      <c r="D310" s="53"/>
      <c r="E310" s="54" t="s">
        <v>5</v>
      </c>
      <c r="F310" s="103"/>
      <c r="G310" s="256"/>
      <c r="H310" s="256"/>
      <c r="I310" s="256"/>
      <c r="J310" s="256"/>
      <c r="K310" s="256"/>
      <c r="L310" s="256"/>
      <c r="M310" s="108">
        <f t="shared" si="61"/>
        <v>0</v>
      </c>
      <c r="N310" s="109">
        <f t="shared" si="62"/>
        <v>0</v>
      </c>
      <c r="O310" s="109">
        <f t="shared" si="63"/>
        <v>0</v>
      </c>
      <c r="P310" s="109">
        <f t="shared" si="73"/>
        <v>0</v>
      </c>
      <c r="Q310" s="109">
        <f t="shared" si="64"/>
        <v>0</v>
      </c>
      <c r="R310" s="109">
        <f t="shared" si="65"/>
        <v>0</v>
      </c>
      <c r="S310" s="109">
        <f t="shared" si="66"/>
        <v>0</v>
      </c>
      <c r="T310" s="109">
        <f t="shared" si="67"/>
        <v>0</v>
      </c>
      <c r="U310" s="109">
        <f t="shared" si="68"/>
        <v>0</v>
      </c>
      <c r="V310" s="19"/>
      <c r="W310" s="109">
        <f t="shared" si="69"/>
        <v>0</v>
      </c>
      <c r="X310" s="109">
        <f t="shared" si="70"/>
        <v>0</v>
      </c>
      <c r="Y310" s="70"/>
    </row>
    <row r="311" spans="1:25" s="6" customFormat="1" ht="21">
      <c r="A311" s="10"/>
      <c r="B311" s="11"/>
      <c r="C311" s="11"/>
      <c r="D311" s="46"/>
      <c r="E311" s="54" t="s">
        <v>455</v>
      </c>
      <c r="F311" s="103" t="s">
        <v>456</v>
      </c>
      <c r="G311" s="257">
        <f>H311</f>
        <v>0</v>
      </c>
      <c r="H311" s="257">
        <v>0</v>
      </c>
      <c r="I311" s="222"/>
      <c r="J311" s="257">
        <f>K311</f>
        <v>0</v>
      </c>
      <c r="K311" s="257">
        <v>0</v>
      </c>
      <c r="L311" s="222"/>
      <c r="M311" s="108">
        <f t="shared" si="61"/>
        <v>0</v>
      </c>
      <c r="N311" s="109">
        <f t="shared" si="62"/>
        <v>0</v>
      </c>
      <c r="O311" s="109">
        <f t="shared" si="63"/>
        <v>0</v>
      </c>
      <c r="P311" s="109">
        <f t="shared" si="73"/>
        <v>0</v>
      </c>
      <c r="Q311" s="109">
        <f t="shared" si="64"/>
        <v>0</v>
      </c>
      <c r="R311" s="109">
        <f t="shared" si="65"/>
        <v>0</v>
      </c>
      <c r="S311" s="109">
        <f t="shared" si="66"/>
        <v>0</v>
      </c>
      <c r="T311" s="109">
        <f t="shared" si="67"/>
        <v>0</v>
      </c>
      <c r="U311" s="109">
        <f t="shared" si="68"/>
        <v>0</v>
      </c>
      <c r="V311" s="19">
        <f>W311</f>
        <v>0</v>
      </c>
      <c r="W311" s="109">
        <f t="shared" si="69"/>
        <v>0</v>
      </c>
      <c r="X311" s="109">
        <f t="shared" si="70"/>
        <v>0</v>
      </c>
      <c r="Y311" s="69"/>
    </row>
    <row r="312" spans="1:25" s="111" customFormat="1" ht="21">
      <c r="A312" s="118" t="s">
        <v>357</v>
      </c>
      <c r="B312" s="119" t="s">
        <v>349</v>
      </c>
      <c r="C312" s="119" t="s">
        <v>250</v>
      </c>
      <c r="D312" s="108" t="s">
        <v>194</v>
      </c>
      <c r="E312" s="113" t="s">
        <v>358</v>
      </c>
      <c r="F312" s="120"/>
      <c r="G312" s="220">
        <f>H312</f>
        <v>23040</v>
      </c>
      <c r="H312" s="220">
        <f>H314</f>
        <v>23040</v>
      </c>
      <c r="I312" s="220"/>
      <c r="J312" s="220">
        <f>K312</f>
        <v>50000</v>
      </c>
      <c r="K312" s="220">
        <f>K314</f>
        <v>50000</v>
      </c>
      <c r="L312" s="220"/>
      <c r="M312" s="108">
        <f t="shared" si="61"/>
        <v>54975</v>
      </c>
      <c r="N312" s="109">
        <f t="shared" si="62"/>
        <v>54975</v>
      </c>
      <c r="O312" s="109">
        <f t="shared" si="63"/>
        <v>0</v>
      </c>
      <c r="P312" s="109">
        <f t="shared" si="73"/>
        <v>4975</v>
      </c>
      <c r="Q312" s="109">
        <f t="shared" si="64"/>
        <v>4975</v>
      </c>
      <c r="R312" s="109">
        <f t="shared" si="65"/>
        <v>0</v>
      </c>
      <c r="S312" s="109">
        <f t="shared" si="66"/>
        <v>58273.5</v>
      </c>
      <c r="T312" s="109">
        <f t="shared" si="67"/>
        <v>58273.5</v>
      </c>
      <c r="U312" s="109">
        <f t="shared" si="68"/>
        <v>0</v>
      </c>
      <c r="V312" s="109">
        <f>W312</f>
        <v>61187.175</v>
      </c>
      <c r="W312" s="109">
        <f t="shared" si="69"/>
        <v>61187.175</v>
      </c>
      <c r="X312" s="109">
        <f t="shared" si="70"/>
        <v>0</v>
      </c>
      <c r="Y312" s="115"/>
    </row>
    <row r="313" spans="1:25" ht="12.75" customHeight="1">
      <c r="A313" s="20"/>
      <c r="B313" s="22"/>
      <c r="C313" s="22"/>
      <c r="D313" s="53"/>
      <c r="E313" s="54" t="s">
        <v>199</v>
      </c>
      <c r="F313" s="103"/>
      <c r="G313" s="256"/>
      <c r="H313" s="256"/>
      <c r="I313" s="256"/>
      <c r="J313" s="256"/>
      <c r="K313" s="256"/>
      <c r="L313" s="256"/>
      <c r="M313" s="108">
        <f t="shared" si="61"/>
        <v>0</v>
      </c>
      <c r="N313" s="109">
        <f t="shared" si="62"/>
        <v>0</v>
      </c>
      <c r="O313" s="109">
        <f t="shared" si="63"/>
        <v>0</v>
      </c>
      <c r="P313" s="109">
        <f t="shared" si="73"/>
        <v>0</v>
      </c>
      <c r="Q313" s="109">
        <f t="shared" si="64"/>
        <v>0</v>
      </c>
      <c r="R313" s="109">
        <f t="shared" si="65"/>
        <v>0</v>
      </c>
      <c r="S313" s="109">
        <f t="shared" si="66"/>
        <v>0</v>
      </c>
      <c r="T313" s="109">
        <f t="shared" si="67"/>
        <v>0</v>
      </c>
      <c r="U313" s="109">
        <f t="shared" si="68"/>
        <v>0</v>
      </c>
      <c r="V313" s="19"/>
      <c r="W313" s="109">
        <f t="shared" si="69"/>
        <v>0</v>
      </c>
      <c r="X313" s="109">
        <f t="shared" si="70"/>
        <v>0</v>
      </c>
      <c r="Y313" s="70"/>
    </row>
    <row r="314" spans="1:25" s="128" customFormat="1" ht="24" customHeight="1">
      <c r="A314" s="104" t="s">
        <v>359</v>
      </c>
      <c r="B314" s="105" t="s">
        <v>349</v>
      </c>
      <c r="C314" s="105" t="s">
        <v>250</v>
      </c>
      <c r="D314" s="105" t="s">
        <v>197</v>
      </c>
      <c r="E314" s="124" t="s">
        <v>358</v>
      </c>
      <c r="F314" s="125"/>
      <c r="G314" s="219">
        <f>H314</f>
        <v>23040</v>
      </c>
      <c r="H314" s="219">
        <f>H316+H317+H318+H319+H320</f>
        <v>23040</v>
      </c>
      <c r="I314" s="221"/>
      <c r="J314" s="219">
        <f>K314</f>
        <v>50000</v>
      </c>
      <c r="K314" s="219">
        <f>K316+K317+K318+K319+K320</f>
        <v>50000</v>
      </c>
      <c r="L314" s="221"/>
      <c r="M314" s="108">
        <f t="shared" si="61"/>
        <v>54975</v>
      </c>
      <c r="N314" s="109">
        <f t="shared" si="62"/>
        <v>54975</v>
      </c>
      <c r="O314" s="109">
        <f t="shared" si="63"/>
        <v>0</v>
      </c>
      <c r="P314" s="109">
        <f t="shared" si="73"/>
        <v>4975</v>
      </c>
      <c r="Q314" s="109">
        <f t="shared" si="64"/>
        <v>4975</v>
      </c>
      <c r="R314" s="109">
        <f t="shared" si="65"/>
        <v>0</v>
      </c>
      <c r="S314" s="109">
        <f t="shared" si="66"/>
        <v>58273.5</v>
      </c>
      <c r="T314" s="109">
        <f t="shared" si="67"/>
        <v>58273.5</v>
      </c>
      <c r="U314" s="109">
        <f t="shared" si="68"/>
        <v>0</v>
      </c>
      <c r="V314" s="109">
        <f>W314</f>
        <v>61187.175</v>
      </c>
      <c r="W314" s="109">
        <f t="shared" si="69"/>
        <v>61187.175</v>
      </c>
      <c r="X314" s="109">
        <f t="shared" si="70"/>
        <v>0</v>
      </c>
      <c r="Y314" s="127"/>
    </row>
    <row r="315" spans="1:25" ht="12.75" customHeight="1">
      <c r="A315" s="20"/>
      <c r="B315" s="22"/>
      <c r="C315" s="22"/>
      <c r="D315" s="53"/>
      <c r="E315" s="54" t="s">
        <v>5</v>
      </c>
      <c r="F315" s="103"/>
      <c r="G315" s="256"/>
      <c r="H315" s="256"/>
      <c r="I315" s="256"/>
      <c r="J315" s="256"/>
      <c r="K315" s="256"/>
      <c r="L315" s="256"/>
      <c r="M315" s="108">
        <f t="shared" si="61"/>
        <v>0</v>
      </c>
      <c r="N315" s="109">
        <f t="shared" si="62"/>
        <v>0</v>
      </c>
      <c r="O315" s="109">
        <f t="shared" si="63"/>
        <v>0</v>
      </c>
      <c r="P315" s="109">
        <f t="shared" si="73"/>
        <v>0</v>
      </c>
      <c r="Q315" s="109">
        <f t="shared" si="64"/>
        <v>0</v>
      </c>
      <c r="R315" s="109">
        <f t="shared" si="65"/>
        <v>0</v>
      </c>
      <c r="S315" s="109">
        <f t="shared" si="66"/>
        <v>0</v>
      </c>
      <c r="T315" s="109">
        <f t="shared" si="67"/>
        <v>0</v>
      </c>
      <c r="U315" s="109">
        <f t="shared" si="68"/>
        <v>0</v>
      </c>
      <c r="V315" s="19"/>
      <c r="W315" s="109">
        <f t="shared" si="69"/>
        <v>0</v>
      </c>
      <c r="X315" s="109">
        <f t="shared" si="70"/>
        <v>0</v>
      </c>
      <c r="Y315" s="70"/>
    </row>
    <row r="316" spans="1:25" ht="12.75" customHeight="1">
      <c r="A316" s="20"/>
      <c r="B316" s="22"/>
      <c r="C316" s="22"/>
      <c r="D316" s="53"/>
      <c r="E316" s="54" t="s">
        <v>420</v>
      </c>
      <c r="F316" s="103" t="s">
        <v>421</v>
      </c>
      <c r="G316" s="258">
        <f aca="true" t="shared" si="74" ref="G316:G321">H316</f>
        <v>0</v>
      </c>
      <c r="H316" s="258">
        <v>0</v>
      </c>
      <c r="I316" s="255"/>
      <c r="J316" s="258">
        <f aca="true" t="shared" si="75" ref="J316:J321">K316</f>
        <v>0</v>
      </c>
      <c r="K316" s="258">
        <v>0</v>
      </c>
      <c r="L316" s="255"/>
      <c r="M316" s="108">
        <f t="shared" si="61"/>
        <v>0</v>
      </c>
      <c r="N316" s="109">
        <f t="shared" si="62"/>
        <v>0</v>
      </c>
      <c r="O316" s="109">
        <f t="shared" si="63"/>
        <v>0</v>
      </c>
      <c r="P316" s="109">
        <f t="shared" si="73"/>
        <v>0</v>
      </c>
      <c r="Q316" s="109">
        <f t="shared" si="64"/>
        <v>0</v>
      </c>
      <c r="R316" s="109">
        <f t="shared" si="65"/>
        <v>0</v>
      </c>
      <c r="S316" s="109">
        <f t="shared" si="66"/>
        <v>0</v>
      </c>
      <c r="T316" s="109">
        <f t="shared" si="67"/>
        <v>0</v>
      </c>
      <c r="U316" s="109">
        <f t="shared" si="68"/>
        <v>0</v>
      </c>
      <c r="V316" s="19">
        <f>W316</f>
        <v>0</v>
      </c>
      <c r="W316" s="109">
        <f t="shared" si="69"/>
        <v>0</v>
      </c>
      <c r="X316" s="109">
        <f t="shared" si="70"/>
        <v>0</v>
      </c>
      <c r="Y316" s="70"/>
    </row>
    <row r="317" spans="1:25" ht="12.75" customHeight="1">
      <c r="A317" s="20"/>
      <c r="B317" s="22"/>
      <c r="C317" s="22"/>
      <c r="D317" s="53"/>
      <c r="E317" s="138" t="s">
        <v>644</v>
      </c>
      <c r="F317" s="129" t="s">
        <v>428</v>
      </c>
      <c r="G317" s="258">
        <f t="shared" si="74"/>
        <v>0</v>
      </c>
      <c r="H317" s="258">
        <v>0</v>
      </c>
      <c r="I317" s="255"/>
      <c r="J317" s="258">
        <f t="shared" si="75"/>
        <v>0</v>
      </c>
      <c r="K317" s="258">
        <v>0</v>
      </c>
      <c r="L317" s="255"/>
      <c r="M317" s="108">
        <f t="shared" si="61"/>
        <v>0</v>
      </c>
      <c r="N317" s="109">
        <f t="shared" si="62"/>
        <v>0</v>
      </c>
      <c r="O317" s="109">
        <f t="shared" si="63"/>
        <v>0</v>
      </c>
      <c r="P317" s="109">
        <f t="shared" si="73"/>
        <v>0</v>
      </c>
      <c r="Q317" s="109">
        <f t="shared" si="64"/>
        <v>0</v>
      </c>
      <c r="R317" s="109">
        <f t="shared" si="65"/>
        <v>0</v>
      </c>
      <c r="S317" s="109">
        <f t="shared" si="66"/>
        <v>0</v>
      </c>
      <c r="T317" s="109">
        <f t="shared" si="67"/>
        <v>0</v>
      </c>
      <c r="U317" s="109">
        <f t="shared" si="68"/>
        <v>0</v>
      </c>
      <c r="V317" s="19"/>
      <c r="W317" s="109">
        <f t="shared" si="69"/>
        <v>0</v>
      </c>
      <c r="X317" s="109">
        <f t="shared" si="70"/>
        <v>0</v>
      </c>
      <c r="Y317" s="70"/>
    </row>
    <row r="318" spans="1:25" ht="24" customHeight="1">
      <c r="A318" s="20"/>
      <c r="B318" s="22"/>
      <c r="C318" s="22"/>
      <c r="D318" s="53"/>
      <c r="E318" s="121" t="s">
        <v>638</v>
      </c>
      <c r="F318" s="129" t="s">
        <v>430</v>
      </c>
      <c r="G318" s="258">
        <f t="shared" si="74"/>
        <v>0</v>
      </c>
      <c r="H318" s="258">
        <v>0</v>
      </c>
      <c r="I318" s="255"/>
      <c r="J318" s="258">
        <f t="shared" si="75"/>
        <v>0</v>
      </c>
      <c r="K318" s="258">
        <v>0</v>
      </c>
      <c r="L318" s="255"/>
      <c r="M318" s="108">
        <f t="shared" si="61"/>
        <v>0</v>
      </c>
      <c r="N318" s="109">
        <f t="shared" si="62"/>
        <v>0</v>
      </c>
      <c r="O318" s="109">
        <f t="shared" si="63"/>
        <v>0</v>
      </c>
      <c r="P318" s="109">
        <f t="shared" si="73"/>
        <v>0</v>
      </c>
      <c r="Q318" s="109">
        <f t="shared" si="64"/>
        <v>0</v>
      </c>
      <c r="R318" s="109">
        <f t="shared" si="65"/>
        <v>0</v>
      </c>
      <c r="S318" s="109">
        <f t="shared" si="66"/>
        <v>0</v>
      </c>
      <c r="T318" s="109">
        <f t="shared" si="67"/>
        <v>0</v>
      </c>
      <c r="U318" s="109">
        <f t="shared" si="68"/>
        <v>0</v>
      </c>
      <c r="V318" s="19"/>
      <c r="W318" s="109">
        <f t="shared" si="69"/>
        <v>0</v>
      </c>
      <c r="X318" s="109">
        <f t="shared" si="70"/>
        <v>0</v>
      </c>
      <c r="Y318" s="70"/>
    </row>
    <row r="319" spans="1:25" ht="12.75" customHeight="1">
      <c r="A319" s="20"/>
      <c r="B319" s="22"/>
      <c r="C319" s="22"/>
      <c r="D319" s="53"/>
      <c r="E319" s="139" t="s">
        <v>682</v>
      </c>
      <c r="F319" s="140" t="s">
        <v>436</v>
      </c>
      <c r="G319" s="258">
        <f t="shared" si="74"/>
        <v>0</v>
      </c>
      <c r="H319" s="258">
        <v>0</v>
      </c>
      <c r="I319" s="255"/>
      <c r="J319" s="258">
        <f t="shared" si="75"/>
        <v>0</v>
      </c>
      <c r="K319" s="258">
        <v>0</v>
      </c>
      <c r="L319" s="255"/>
      <c r="M319" s="108">
        <f t="shared" si="61"/>
        <v>0</v>
      </c>
      <c r="N319" s="109">
        <f t="shared" si="62"/>
        <v>0</v>
      </c>
      <c r="O319" s="109">
        <f t="shared" si="63"/>
        <v>0</v>
      </c>
      <c r="P319" s="109">
        <f t="shared" si="73"/>
        <v>0</v>
      </c>
      <c r="Q319" s="109">
        <f t="shared" si="64"/>
        <v>0</v>
      </c>
      <c r="R319" s="109">
        <f t="shared" si="65"/>
        <v>0</v>
      </c>
      <c r="S319" s="109">
        <f t="shared" si="66"/>
        <v>0</v>
      </c>
      <c r="T319" s="109">
        <f t="shared" si="67"/>
        <v>0</v>
      </c>
      <c r="U319" s="109">
        <f t="shared" si="68"/>
        <v>0</v>
      </c>
      <c r="V319" s="19"/>
      <c r="W319" s="109">
        <f t="shared" si="69"/>
        <v>0</v>
      </c>
      <c r="X319" s="109">
        <f t="shared" si="70"/>
        <v>0</v>
      </c>
      <c r="Y319" s="70"/>
    </row>
    <row r="320" spans="1:25" s="6" customFormat="1" ht="12.75" customHeight="1">
      <c r="A320" s="10"/>
      <c r="B320" s="11"/>
      <c r="C320" s="11"/>
      <c r="D320" s="46"/>
      <c r="E320" s="56" t="s">
        <v>488</v>
      </c>
      <c r="F320" s="129" t="s">
        <v>489</v>
      </c>
      <c r="G320" s="257">
        <f t="shared" si="74"/>
        <v>23040</v>
      </c>
      <c r="H320" s="259">
        <v>23040</v>
      </c>
      <c r="I320" s="222"/>
      <c r="J320" s="257">
        <f t="shared" si="75"/>
        <v>50000</v>
      </c>
      <c r="K320" s="259">
        <v>50000</v>
      </c>
      <c r="L320" s="222"/>
      <c r="M320" s="108">
        <f t="shared" si="61"/>
        <v>54975</v>
      </c>
      <c r="N320" s="109">
        <f t="shared" si="62"/>
        <v>54975</v>
      </c>
      <c r="O320" s="109">
        <f t="shared" si="63"/>
        <v>0</v>
      </c>
      <c r="P320" s="109">
        <f t="shared" si="73"/>
        <v>4975</v>
      </c>
      <c r="Q320" s="109">
        <f t="shared" si="64"/>
        <v>4975</v>
      </c>
      <c r="R320" s="109">
        <f t="shared" si="65"/>
        <v>0</v>
      </c>
      <c r="S320" s="109">
        <f t="shared" si="66"/>
        <v>58273.5</v>
      </c>
      <c r="T320" s="109">
        <f t="shared" si="67"/>
        <v>58273.5</v>
      </c>
      <c r="U320" s="109">
        <f t="shared" si="68"/>
        <v>0</v>
      </c>
      <c r="V320" s="19">
        <f>W320</f>
        <v>61187.175</v>
      </c>
      <c r="W320" s="109">
        <f t="shared" si="69"/>
        <v>61187.175</v>
      </c>
      <c r="X320" s="109">
        <f t="shared" si="70"/>
        <v>0</v>
      </c>
      <c r="Y320" s="69"/>
    </row>
    <row r="321" spans="1:25" s="111" customFormat="1" ht="21">
      <c r="A321" s="118" t="s">
        <v>364</v>
      </c>
      <c r="B321" s="119" t="s">
        <v>365</v>
      </c>
      <c r="C321" s="119" t="s">
        <v>194</v>
      </c>
      <c r="D321" s="108" t="s">
        <v>194</v>
      </c>
      <c r="E321" s="113" t="s">
        <v>366</v>
      </c>
      <c r="F321" s="120"/>
      <c r="G321" s="220">
        <f t="shared" si="74"/>
        <v>474157.4</v>
      </c>
      <c r="H321" s="220">
        <f>H323</f>
        <v>474157.4</v>
      </c>
      <c r="I321" s="220"/>
      <c r="J321" s="220">
        <f t="shared" si="75"/>
        <v>1200000</v>
      </c>
      <c r="K321" s="220">
        <f>K323</f>
        <v>1200000</v>
      </c>
      <c r="L321" s="220"/>
      <c r="M321" s="108">
        <f t="shared" si="61"/>
        <v>659880</v>
      </c>
      <c r="N321" s="109">
        <v>659880</v>
      </c>
      <c r="O321" s="109">
        <f t="shared" si="63"/>
        <v>0</v>
      </c>
      <c r="P321" s="109">
        <f t="shared" si="73"/>
        <v>-540120</v>
      </c>
      <c r="Q321" s="109">
        <f t="shared" si="64"/>
        <v>-540120</v>
      </c>
      <c r="R321" s="109">
        <f t="shared" si="65"/>
        <v>0</v>
      </c>
      <c r="S321" s="109">
        <f t="shared" si="66"/>
        <v>700000</v>
      </c>
      <c r="T321" s="109">
        <v>700000</v>
      </c>
      <c r="U321" s="109">
        <f t="shared" si="68"/>
        <v>0</v>
      </c>
      <c r="V321" s="109">
        <f>W321</f>
        <v>735000</v>
      </c>
      <c r="W321" s="109">
        <f t="shared" si="69"/>
        <v>735000</v>
      </c>
      <c r="X321" s="109">
        <f t="shared" si="70"/>
        <v>0</v>
      </c>
      <c r="Y321" s="115"/>
    </row>
    <row r="322" spans="1:25" ht="16.5" customHeight="1">
      <c r="A322" s="20"/>
      <c r="B322" s="22"/>
      <c r="C322" s="22"/>
      <c r="D322" s="53"/>
      <c r="E322" s="56" t="s">
        <v>5</v>
      </c>
      <c r="F322" s="103"/>
      <c r="G322" s="256"/>
      <c r="H322" s="256"/>
      <c r="I322" s="256"/>
      <c r="J322" s="256"/>
      <c r="K322" s="256"/>
      <c r="L322" s="256"/>
      <c r="M322" s="108">
        <f t="shared" si="61"/>
        <v>0</v>
      </c>
      <c r="N322" s="109">
        <f t="shared" si="62"/>
        <v>0</v>
      </c>
      <c r="O322" s="109">
        <f t="shared" si="63"/>
        <v>0</v>
      </c>
      <c r="P322" s="109">
        <f t="shared" si="73"/>
        <v>0</v>
      </c>
      <c r="Q322" s="109">
        <f t="shared" si="64"/>
        <v>0</v>
      </c>
      <c r="R322" s="109">
        <f t="shared" si="65"/>
        <v>0</v>
      </c>
      <c r="S322" s="109">
        <f t="shared" si="66"/>
        <v>0</v>
      </c>
      <c r="T322" s="109">
        <f t="shared" si="67"/>
        <v>0</v>
      </c>
      <c r="U322" s="109">
        <f t="shared" si="68"/>
        <v>0</v>
      </c>
      <c r="V322" s="19"/>
      <c r="W322" s="109">
        <f t="shared" si="69"/>
        <v>0</v>
      </c>
      <c r="X322" s="109">
        <f t="shared" si="70"/>
        <v>0</v>
      </c>
      <c r="Y322" s="70"/>
    </row>
    <row r="323" spans="1:25" s="111" customFormat="1" ht="21">
      <c r="A323" s="118" t="s">
        <v>367</v>
      </c>
      <c r="B323" s="119" t="s">
        <v>365</v>
      </c>
      <c r="C323" s="119" t="s">
        <v>197</v>
      </c>
      <c r="D323" s="108" t="s">
        <v>194</v>
      </c>
      <c r="E323" s="113" t="s">
        <v>368</v>
      </c>
      <c r="F323" s="120"/>
      <c r="G323" s="220">
        <f>H323</f>
        <v>474157.4</v>
      </c>
      <c r="H323" s="220">
        <f>H325</f>
        <v>474157.4</v>
      </c>
      <c r="I323" s="220"/>
      <c r="J323" s="220">
        <f>K323</f>
        <v>1200000</v>
      </c>
      <c r="K323" s="220">
        <f>K325</f>
        <v>1200000</v>
      </c>
      <c r="L323" s="220"/>
      <c r="M323" s="108">
        <f t="shared" si="61"/>
        <v>659880</v>
      </c>
      <c r="N323" s="109">
        <v>659880</v>
      </c>
      <c r="O323" s="109">
        <f t="shared" si="63"/>
        <v>0</v>
      </c>
      <c r="P323" s="109">
        <f t="shared" si="73"/>
        <v>-540120</v>
      </c>
      <c r="Q323" s="109">
        <f t="shared" si="64"/>
        <v>-540120</v>
      </c>
      <c r="R323" s="109">
        <f t="shared" si="65"/>
        <v>0</v>
      </c>
      <c r="S323" s="109">
        <f t="shared" si="66"/>
        <v>700000</v>
      </c>
      <c r="T323" s="109">
        <v>700000</v>
      </c>
      <c r="U323" s="109">
        <f t="shared" si="68"/>
        <v>0</v>
      </c>
      <c r="V323" s="109">
        <f>W323</f>
        <v>735000</v>
      </c>
      <c r="W323" s="109">
        <f t="shared" si="69"/>
        <v>735000</v>
      </c>
      <c r="X323" s="109">
        <f t="shared" si="70"/>
        <v>0</v>
      </c>
      <c r="Y323" s="115"/>
    </row>
    <row r="324" spans="1:25" ht="16.5" customHeight="1">
      <c r="A324" s="20"/>
      <c r="B324" s="22"/>
      <c r="C324" s="22"/>
      <c r="D324" s="53"/>
      <c r="E324" s="56" t="s">
        <v>199</v>
      </c>
      <c r="F324" s="103"/>
      <c r="G324" s="256"/>
      <c r="H324" s="256"/>
      <c r="I324" s="256"/>
      <c r="J324" s="256"/>
      <c r="K324" s="256"/>
      <c r="L324" s="256"/>
      <c r="M324" s="108">
        <f t="shared" si="61"/>
        <v>0</v>
      </c>
      <c r="N324" s="109">
        <f t="shared" si="62"/>
        <v>0</v>
      </c>
      <c r="O324" s="109">
        <f t="shared" si="63"/>
        <v>0</v>
      </c>
      <c r="P324" s="109">
        <f t="shared" si="73"/>
        <v>0</v>
      </c>
      <c r="Q324" s="109">
        <f t="shared" si="64"/>
        <v>0</v>
      </c>
      <c r="R324" s="109">
        <f t="shared" si="65"/>
        <v>0</v>
      </c>
      <c r="S324" s="109">
        <f t="shared" si="66"/>
        <v>0</v>
      </c>
      <c r="T324" s="109">
        <f t="shared" si="67"/>
        <v>0</v>
      </c>
      <c r="U324" s="109">
        <f t="shared" si="68"/>
        <v>0</v>
      </c>
      <c r="V324" s="19"/>
      <c r="W324" s="109">
        <f t="shared" si="69"/>
        <v>0</v>
      </c>
      <c r="X324" s="109">
        <f t="shared" si="70"/>
        <v>0</v>
      </c>
      <c r="Y324" s="70"/>
    </row>
    <row r="325" spans="1:25" s="128" customFormat="1" ht="18.75" customHeight="1">
      <c r="A325" s="122" t="s">
        <v>369</v>
      </c>
      <c r="B325" s="123" t="s">
        <v>365</v>
      </c>
      <c r="C325" s="123" t="s">
        <v>197</v>
      </c>
      <c r="D325" s="123" t="s">
        <v>221</v>
      </c>
      <c r="E325" s="116" t="s">
        <v>370</v>
      </c>
      <c r="F325" s="125"/>
      <c r="G325" s="219">
        <f>H325</f>
        <v>474157.4</v>
      </c>
      <c r="H325" s="219">
        <f>H327</f>
        <v>474157.4</v>
      </c>
      <c r="I325" s="221"/>
      <c r="J325" s="219">
        <f>K325</f>
        <v>1200000</v>
      </c>
      <c r="K325" s="219">
        <f>K327</f>
        <v>1200000</v>
      </c>
      <c r="L325" s="221"/>
      <c r="M325" s="108">
        <f t="shared" si="61"/>
        <v>659880</v>
      </c>
      <c r="N325" s="109">
        <v>659880</v>
      </c>
      <c r="O325" s="109">
        <f t="shared" si="63"/>
        <v>0</v>
      </c>
      <c r="P325" s="109">
        <f t="shared" si="73"/>
        <v>-540120</v>
      </c>
      <c r="Q325" s="109">
        <f t="shared" si="64"/>
        <v>-540120</v>
      </c>
      <c r="R325" s="109">
        <f t="shared" si="65"/>
        <v>0</v>
      </c>
      <c r="S325" s="109">
        <f t="shared" si="66"/>
        <v>700000</v>
      </c>
      <c r="T325" s="109">
        <v>700000</v>
      </c>
      <c r="U325" s="109">
        <f t="shared" si="68"/>
        <v>0</v>
      </c>
      <c r="V325" s="109">
        <f>W325</f>
        <v>735000</v>
      </c>
      <c r="W325" s="109">
        <f t="shared" si="69"/>
        <v>735000</v>
      </c>
      <c r="X325" s="109">
        <f t="shared" si="70"/>
        <v>0</v>
      </c>
      <c r="Y325" s="127"/>
    </row>
    <row r="326" spans="1:25" ht="13.5" customHeight="1">
      <c r="A326" s="20"/>
      <c r="B326" s="22"/>
      <c r="C326" s="22"/>
      <c r="D326" s="53"/>
      <c r="E326" s="56" t="s">
        <v>5</v>
      </c>
      <c r="F326" s="103"/>
      <c r="G326" s="257"/>
      <c r="H326" s="257"/>
      <c r="I326" s="256"/>
      <c r="J326" s="257"/>
      <c r="K326" s="257"/>
      <c r="L326" s="256"/>
      <c r="M326" s="108">
        <f t="shared" si="61"/>
        <v>0</v>
      </c>
      <c r="N326" s="109">
        <f t="shared" si="62"/>
        <v>0</v>
      </c>
      <c r="O326" s="109">
        <f t="shared" si="63"/>
        <v>0</v>
      </c>
      <c r="P326" s="109">
        <f t="shared" si="73"/>
        <v>0</v>
      </c>
      <c r="Q326" s="109">
        <f t="shared" si="64"/>
        <v>0</v>
      </c>
      <c r="R326" s="109">
        <f t="shared" si="65"/>
        <v>0</v>
      </c>
      <c r="S326" s="109">
        <f t="shared" si="66"/>
        <v>0</v>
      </c>
      <c r="T326" s="109">
        <f t="shared" si="67"/>
        <v>0</v>
      </c>
      <c r="U326" s="109">
        <f t="shared" si="68"/>
        <v>0</v>
      </c>
      <c r="V326" s="19"/>
      <c r="W326" s="109">
        <f t="shared" si="69"/>
        <v>0</v>
      </c>
      <c r="X326" s="109">
        <f t="shared" si="70"/>
        <v>0</v>
      </c>
      <c r="Y326" s="70"/>
    </row>
    <row r="327" spans="1:25" ht="18.75" customHeight="1">
      <c r="A327" s="20"/>
      <c r="B327" s="22"/>
      <c r="C327" s="22"/>
      <c r="D327" s="53"/>
      <c r="E327" s="56" t="s">
        <v>510</v>
      </c>
      <c r="F327" s="103" t="s">
        <v>511</v>
      </c>
      <c r="G327" s="257">
        <f>H327</f>
        <v>474157.4</v>
      </c>
      <c r="H327" s="257">
        <v>474157.4</v>
      </c>
      <c r="I327" s="256"/>
      <c r="J327" s="257">
        <f>K327</f>
        <v>1200000</v>
      </c>
      <c r="K327" s="257">
        <v>1200000</v>
      </c>
      <c r="L327" s="256"/>
      <c r="M327" s="108">
        <v>659880</v>
      </c>
      <c r="N327" s="109">
        <v>750000</v>
      </c>
      <c r="O327" s="109">
        <f t="shared" si="63"/>
        <v>0</v>
      </c>
      <c r="P327" s="109">
        <f t="shared" si="73"/>
        <v>-540120</v>
      </c>
      <c r="Q327" s="109">
        <f t="shared" si="64"/>
        <v>-450000</v>
      </c>
      <c r="R327" s="109">
        <f t="shared" si="65"/>
        <v>0</v>
      </c>
      <c r="S327" s="109">
        <f t="shared" si="66"/>
        <v>760000</v>
      </c>
      <c r="T327" s="109">
        <v>760000</v>
      </c>
      <c r="U327" s="109">
        <f t="shared" si="68"/>
        <v>0</v>
      </c>
      <c r="V327" s="19">
        <f>W327</f>
        <v>798000</v>
      </c>
      <c r="W327" s="109">
        <f t="shared" si="69"/>
        <v>798000</v>
      </c>
      <c r="X327" s="109">
        <f t="shared" si="70"/>
        <v>0</v>
      </c>
      <c r="Y327" s="70"/>
    </row>
    <row r="328" spans="1:25" ht="19.5" customHeight="1" thickBot="1">
      <c r="A328" s="27"/>
      <c r="B328" s="29"/>
      <c r="C328" s="29"/>
      <c r="D328" s="57"/>
      <c r="E328" s="208" t="s">
        <v>611</v>
      </c>
      <c r="F328" s="209" t="s">
        <v>376</v>
      </c>
      <c r="G328" s="265"/>
      <c r="H328" s="265"/>
      <c r="I328" s="265"/>
      <c r="J328" s="265"/>
      <c r="K328" s="265"/>
      <c r="L328" s="265"/>
      <c r="M328" s="108">
        <f t="shared" si="61"/>
        <v>0</v>
      </c>
      <c r="N328" s="109">
        <f t="shared" si="62"/>
        <v>0</v>
      </c>
      <c r="O328" s="109">
        <f t="shared" si="63"/>
        <v>0</v>
      </c>
      <c r="P328" s="109">
        <f t="shared" si="73"/>
        <v>0</v>
      </c>
      <c r="Q328" s="109">
        <f t="shared" si="64"/>
        <v>0</v>
      </c>
      <c r="R328" s="109">
        <f t="shared" si="65"/>
        <v>0</v>
      </c>
      <c r="S328" s="109">
        <f t="shared" si="66"/>
        <v>0</v>
      </c>
      <c r="T328" s="109">
        <f t="shared" si="67"/>
        <v>0</v>
      </c>
      <c r="U328" s="109">
        <f t="shared" si="68"/>
        <v>0</v>
      </c>
      <c r="V328" s="268"/>
      <c r="W328" s="109">
        <f t="shared" si="69"/>
        <v>0</v>
      </c>
      <c r="X328" s="109">
        <f t="shared" si="70"/>
        <v>0</v>
      </c>
      <c r="Y328" s="71"/>
    </row>
  </sheetData>
  <sheetProtection/>
  <mergeCells count="28">
    <mergeCell ref="W1:Y1"/>
    <mergeCell ref="W2:Y2"/>
    <mergeCell ref="A3:Y3"/>
    <mergeCell ref="A4:A6"/>
    <mergeCell ref="B4:B6"/>
    <mergeCell ref="C4:C6"/>
    <mergeCell ref="D4:D6"/>
    <mergeCell ref="E4:E6"/>
    <mergeCell ref="F4:F6"/>
    <mergeCell ref="G4:I4"/>
    <mergeCell ref="J4:L4"/>
    <mergeCell ref="M4:O4"/>
    <mergeCell ref="P4:R4"/>
    <mergeCell ref="S4:U4"/>
    <mergeCell ref="V4:X4"/>
    <mergeCell ref="G5:G6"/>
    <mergeCell ref="H5:I5"/>
    <mergeCell ref="J5:J6"/>
    <mergeCell ref="K5:L5"/>
    <mergeCell ref="M5:M6"/>
    <mergeCell ref="W5:X5"/>
    <mergeCell ref="Y5:Y6"/>
    <mergeCell ref="N5:O5"/>
    <mergeCell ref="P5:P6"/>
    <mergeCell ref="Q5:R5"/>
    <mergeCell ref="S5:S6"/>
    <mergeCell ref="T5:U5"/>
    <mergeCell ref="V5:V6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A3" sqref="A3:U3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4.00390625" style="2" customWidth="1"/>
    <col min="6" max="6" width="13.7109375" style="2" customWidth="1"/>
    <col min="7" max="7" width="11.8515625" style="2" customWidth="1"/>
    <col min="8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74" t="s">
        <v>615</v>
      </c>
      <c r="W2" s="75"/>
    </row>
    <row r="3" spans="1:21" ht="30" customHeight="1">
      <c r="A3" s="350" t="s">
        <v>738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2" ht="22.5" customHeight="1" thickBot="1">
      <c r="A4" s="31"/>
      <c r="B4" s="32"/>
      <c r="C4" s="31"/>
      <c r="D4" s="31"/>
      <c r="E4" s="31"/>
      <c r="F4" s="31"/>
      <c r="G4" s="31"/>
      <c r="H4" s="31"/>
      <c r="I4" s="3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V4" s="34" t="s">
        <v>0</v>
      </c>
    </row>
    <row r="5" spans="1:22" ht="23.25" customHeight="1">
      <c r="A5" s="359" t="s">
        <v>1</v>
      </c>
      <c r="B5" s="348" t="s">
        <v>371</v>
      </c>
      <c r="C5" s="347" t="s">
        <v>372</v>
      </c>
      <c r="D5" s="325" t="s">
        <v>716</v>
      </c>
      <c r="E5" s="325"/>
      <c r="F5" s="325"/>
      <c r="G5" s="325" t="s">
        <v>717</v>
      </c>
      <c r="H5" s="325"/>
      <c r="I5" s="325"/>
      <c r="J5" s="325" t="s">
        <v>184</v>
      </c>
      <c r="K5" s="325"/>
      <c r="L5" s="325"/>
      <c r="M5" s="338" t="s">
        <v>719</v>
      </c>
      <c r="N5" s="338"/>
      <c r="O5" s="338"/>
      <c r="P5" s="325" t="s">
        <v>712</v>
      </c>
      <c r="Q5" s="325"/>
      <c r="R5" s="325"/>
      <c r="S5" s="325" t="s">
        <v>720</v>
      </c>
      <c r="T5" s="325"/>
      <c r="U5" s="325"/>
      <c r="V5" s="68" t="s">
        <v>616</v>
      </c>
    </row>
    <row r="6" spans="1:22" ht="24" customHeight="1">
      <c r="A6" s="360"/>
      <c r="B6" s="349"/>
      <c r="C6" s="324"/>
      <c r="D6" s="324" t="s">
        <v>4</v>
      </c>
      <c r="E6" s="324" t="s">
        <v>5</v>
      </c>
      <c r="F6" s="324"/>
      <c r="G6" s="324" t="s">
        <v>4</v>
      </c>
      <c r="H6" s="324" t="s">
        <v>5</v>
      </c>
      <c r="I6" s="324"/>
      <c r="J6" s="324" t="s">
        <v>4</v>
      </c>
      <c r="K6" s="324" t="s">
        <v>5</v>
      </c>
      <c r="L6" s="324"/>
      <c r="M6" s="324" t="s">
        <v>4</v>
      </c>
      <c r="N6" s="324" t="s">
        <v>5</v>
      </c>
      <c r="O6" s="324"/>
      <c r="P6" s="324" t="s">
        <v>4</v>
      </c>
      <c r="Q6" s="324" t="s">
        <v>5</v>
      </c>
      <c r="R6" s="324"/>
      <c r="S6" s="324" t="s">
        <v>4</v>
      </c>
      <c r="T6" s="324" t="s">
        <v>5</v>
      </c>
      <c r="U6" s="324"/>
      <c r="V6" s="319" t="s">
        <v>721</v>
      </c>
    </row>
    <row r="7" spans="1:22" ht="35.25" customHeight="1">
      <c r="A7" s="360"/>
      <c r="B7" s="349"/>
      <c r="C7" s="324"/>
      <c r="D7" s="324"/>
      <c r="E7" s="14" t="s">
        <v>6</v>
      </c>
      <c r="F7" s="14" t="s">
        <v>7</v>
      </c>
      <c r="G7" s="324"/>
      <c r="H7" s="14" t="s">
        <v>6</v>
      </c>
      <c r="I7" s="14" t="s">
        <v>7</v>
      </c>
      <c r="J7" s="324"/>
      <c r="K7" s="14" t="s">
        <v>6</v>
      </c>
      <c r="L7" s="14" t="s">
        <v>7</v>
      </c>
      <c r="M7" s="324"/>
      <c r="N7" s="14" t="s">
        <v>6</v>
      </c>
      <c r="O7" s="14" t="s">
        <v>7</v>
      </c>
      <c r="P7" s="324"/>
      <c r="Q7" s="14" t="s">
        <v>6</v>
      </c>
      <c r="R7" s="14" t="s">
        <v>7</v>
      </c>
      <c r="S7" s="324"/>
      <c r="T7" s="14" t="s">
        <v>6</v>
      </c>
      <c r="U7" s="14" t="s">
        <v>7</v>
      </c>
      <c r="V7" s="319"/>
    </row>
    <row r="8" spans="1:22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2" s="6" customFormat="1" ht="21.75" customHeight="1">
      <c r="A9" s="10" t="s">
        <v>556</v>
      </c>
      <c r="B9" s="42" t="s">
        <v>557</v>
      </c>
      <c r="C9" s="11" t="s">
        <v>10</v>
      </c>
      <c r="D9" s="12">
        <f>F9</f>
        <v>-1088997.8</v>
      </c>
      <c r="E9" s="12">
        <v>0</v>
      </c>
      <c r="F9" s="12">
        <v>-1088997.8</v>
      </c>
      <c r="G9" s="12">
        <f>I9</f>
        <v>-1264907.3</v>
      </c>
      <c r="H9" s="12">
        <v>0</v>
      </c>
      <c r="I9" s="12">
        <v>-1264907.3</v>
      </c>
      <c r="J9" s="248">
        <f>L9</f>
        <v>-1300000</v>
      </c>
      <c r="K9" s="26">
        <v>0</v>
      </c>
      <c r="L9" s="248">
        <v>-1300000</v>
      </c>
      <c r="M9" s="26">
        <f>L9-I9</f>
        <v>-35092.69999999995</v>
      </c>
      <c r="N9" s="26">
        <v>0</v>
      </c>
      <c r="O9" s="26">
        <f>L9-I9</f>
        <v>-35092.69999999995</v>
      </c>
      <c r="P9" s="25">
        <f>R9</f>
        <v>-1378000</v>
      </c>
      <c r="Q9" s="26">
        <v>0</v>
      </c>
      <c r="R9" s="25">
        <v>-1378000</v>
      </c>
      <c r="S9" s="25">
        <f>U9</f>
        <v>-1446900</v>
      </c>
      <c r="T9" s="26">
        <v>0</v>
      </c>
      <c r="U9" s="25">
        <v>-1446900</v>
      </c>
      <c r="V9" s="69"/>
    </row>
    <row r="10" spans="1:22" ht="12.75" customHeight="1">
      <c r="A10" s="20"/>
      <c r="B10" s="21" t="s">
        <v>5</v>
      </c>
      <c r="C10" s="22"/>
      <c r="D10" s="80"/>
      <c r="E10" s="81"/>
      <c r="F10" s="81"/>
      <c r="G10" s="22"/>
      <c r="H10" s="22"/>
      <c r="I10" s="2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70"/>
    </row>
    <row r="11" spans="1:22" s="6" customFormat="1" ht="21.75" customHeight="1">
      <c r="A11" s="10" t="s">
        <v>558</v>
      </c>
      <c r="B11" s="42" t="s">
        <v>559</v>
      </c>
      <c r="C11" s="11" t="s">
        <v>10</v>
      </c>
      <c r="D11" s="80"/>
      <c r="E11" s="80"/>
      <c r="F11" s="80"/>
      <c r="G11" s="11"/>
      <c r="H11" s="11"/>
      <c r="I11" s="1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9"/>
    </row>
    <row r="12" spans="1:22" ht="12.75" customHeight="1">
      <c r="A12" s="20"/>
      <c r="B12" s="21" t="s">
        <v>5</v>
      </c>
      <c r="C12" s="22"/>
      <c r="D12" s="80"/>
      <c r="E12" s="81"/>
      <c r="F12" s="81"/>
      <c r="G12" s="22"/>
      <c r="H12" s="22"/>
      <c r="I12" s="2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70"/>
    </row>
    <row r="13" spans="1:22" s="6" customFormat="1" ht="21.75" customHeight="1">
      <c r="A13" s="10" t="s">
        <v>560</v>
      </c>
      <c r="B13" s="42" t="s">
        <v>561</v>
      </c>
      <c r="C13" s="11" t="s">
        <v>10</v>
      </c>
      <c r="D13" s="80"/>
      <c r="E13" s="80"/>
      <c r="F13" s="80"/>
      <c r="G13" s="11"/>
      <c r="H13" s="11"/>
      <c r="I13" s="1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9"/>
    </row>
    <row r="14" spans="1:22" ht="12.75" customHeight="1">
      <c r="A14" s="20"/>
      <c r="B14" s="21" t="s">
        <v>5</v>
      </c>
      <c r="C14" s="22"/>
      <c r="D14" s="80"/>
      <c r="E14" s="81"/>
      <c r="F14" s="81"/>
      <c r="G14" s="22"/>
      <c r="H14" s="22"/>
      <c r="I14" s="2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70"/>
    </row>
    <row r="15" spans="1:22" ht="30" customHeight="1">
      <c r="A15" s="20" t="s">
        <v>562</v>
      </c>
      <c r="B15" s="21" t="s">
        <v>563</v>
      </c>
      <c r="C15" s="22" t="s">
        <v>10</v>
      </c>
      <c r="D15" s="80"/>
      <c r="E15" s="80"/>
      <c r="F15" s="80"/>
      <c r="G15" s="22"/>
      <c r="H15" s="22"/>
      <c r="I15" s="2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70"/>
    </row>
    <row r="16" spans="1:22" ht="12.75" customHeight="1">
      <c r="A16" s="20"/>
      <c r="B16" s="21" t="s">
        <v>5</v>
      </c>
      <c r="C16" s="22"/>
      <c r="D16" s="80"/>
      <c r="E16" s="81"/>
      <c r="F16" s="81"/>
      <c r="G16" s="22"/>
      <c r="H16" s="22"/>
      <c r="I16" s="2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70"/>
    </row>
    <row r="17" spans="1:22" ht="16.5" customHeight="1">
      <c r="A17" s="20" t="s">
        <v>548</v>
      </c>
      <c r="B17" s="21" t="s">
        <v>564</v>
      </c>
      <c r="C17" s="22" t="s">
        <v>10</v>
      </c>
      <c r="D17" s="80"/>
      <c r="E17" s="80"/>
      <c r="F17" s="80"/>
      <c r="G17" s="22"/>
      <c r="H17" s="22"/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70"/>
    </row>
    <row r="18" spans="1:22" ht="17.25" customHeight="1">
      <c r="A18" s="20"/>
      <c r="B18" s="21" t="s">
        <v>5</v>
      </c>
      <c r="C18" s="22"/>
      <c r="D18" s="80"/>
      <c r="E18" s="80"/>
      <c r="F18" s="80"/>
      <c r="G18" s="22"/>
      <c r="H18" s="22"/>
      <c r="I18" s="2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70"/>
    </row>
    <row r="19" spans="1:22" ht="18" customHeight="1">
      <c r="A19" s="20" t="s">
        <v>565</v>
      </c>
      <c r="B19" s="21" t="s">
        <v>566</v>
      </c>
      <c r="C19" s="22" t="s">
        <v>567</v>
      </c>
      <c r="D19" s="80"/>
      <c r="E19" s="80"/>
      <c r="F19" s="80"/>
      <c r="G19" s="22"/>
      <c r="H19" s="22"/>
      <c r="I19" s="2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70"/>
    </row>
    <row r="20" spans="1:22" ht="18.75" customHeight="1">
      <c r="A20" s="20"/>
      <c r="B20" s="21" t="s">
        <v>199</v>
      </c>
      <c r="C20" s="22"/>
      <c r="D20" s="80"/>
      <c r="E20" s="81"/>
      <c r="F20" s="81"/>
      <c r="G20" s="22"/>
      <c r="H20" s="22"/>
      <c r="I20" s="2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0"/>
    </row>
    <row r="21" spans="1:22" ht="21" customHeight="1">
      <c r="A21" s="20" t="s">
        <v>568</v>
      </c>
      <c r="B21" s="51" t="s">
        <v>569</v>
      </c>
      <c r="C21" s="22" t="s">
        <v>10</v>
      </c>
      <c r="D21" s="80"/>
      <c r="E21" s="80"/>
      <c r="F21" s="80"/>
      <c r="G21" s="22"/>
      <c r="H21" s="22"/>
      <c r="I21" s="2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70"/>
    </row>
    <row r="22" spans="1:22" s="6" customFormat="1" ht="21.75" customHeight="1">
      <c r="A22" s="10" t="s">
        <v>570</v>
      </c>
      <c r="B22" s="42" t="s">
        <v>571</v>
      </c>
      <c r="C22" s="11" t="s">
        <v>10</v>
      </c>
      <c r="D22" s="80"/>
      <c r="E22" s="80"/>
      <c r="F22" s="80"/>
      <c r="G22" s="11"/>
      <c r="H22" s="11"/>
      <c r="I22" s="1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9"/>
    </row>
    <row r="23" spans="1:22" ht="12.75" customHeight="1">
      <c r="A23" s="20"/>
      <c r="B23" s="21" t="s">
        <v>5</v>
      </c>
      <c r="C23" s="22"/>
      <c r="D23" s="80"/>
      <c r="E23" s="80"/>
      <c r="F23" s="80"/>
      <c r="G23" s="22"/>
      <c r="H23" s="22"/>
      <c r="I23" s="2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70"/>
    </row>
    <row r="24" spans="1:22" ht="30.75" customHeight="1">
      <c r="A24" s="20" t="s">
        <v>572</v>
      </c>
      <c r="B24" s="21" t="s">
        <v>573</v>
      </c>
      <c r="C24" s="22" t="s">
        <v>10</v>
      </c>
      <c r="D24" s="80"/>
      <c r="E24" s="81"/>
      <c r="F24" s="81"/>
      <c r="G24" s="22"/>
      <c r="H24" s="22"/>
      <c r="I24" s="2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70"/>
    </row>
    <row r="25" spans="1:22" ht="12.75" customHeight="1">
      <c r="A25" s="20"/>
      <c r="B25" s="21" t="s">
        <v>5</v>
      </c>
      <c r="C25" s="22"/>
      <c r="D25" s="80"/>
      <c r="E25" s="80"/>
      <c r="F25" s="80"/>
      <c r="G25" s="22"/>
      <c r="H25" s="22"/>
      <c r="I25" s="2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70"/>
    </row>
    <row r="26" spans="1:22" ht="29.25" customHeight="1">
      <c r="A26" s="20" t="s">
        <v>574</v>
      </c>
      <c r="B26" s="51" t="s">
        <v>575</v>
      </c>
      <c r="C26" s="22" t="s">
        <v>576</v>
      </c>
      <c r="D26" s="80"/>
      <c r="E26" s="80"/>
      <c r="F26" s="80"/>
      <c r="G26" s="22"/>
      <c r="H26" s="22"/>
      <c r="I26" s="2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70"/>
    </row>
    <row r="27" spans="1:22" s="6" customFormat="1" ht="28.5" customHeight="1">
      <c r="A27" s="10" t="s">
        <v>577</v>
      </c>
      <c r="B27" s="42" t="s">
        <v>578</v>
      </c>
      <c r="C27" s="11" t="s">
        <v>10</v>
      </c>
      <c r="D27" s="80"/>
      <c r="E27" s="80"/>
      <c r="F27" s="80"/>
      <c r="G27" s="11"/>
      <c r="H27" s="11"/>
      <c r="I27" s="1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9"/>
    </row>
    <row r="28" spans="1:22" ht="34.5" customHeight="1">
      <c r="A28" s="15" t="s">
        <v>1</v>
      </c>
      <c r="B28" s="14" t="s">
        <v>371</v>
      </c>
      <c r="C28" s="12" t="s">
        <v>372</v>
      </c>
      <c r="D28" s="80"/>
      <c r="E28" s="81"/>
      <c r="F28" s="81"/>
      <c r="G28" s="12"/>
      <c r="H28" s="12"/>
      <c r="I28" s="1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70"/>
    </row>
    <row r="29" spans="1:22" ht="12.75" customHeight="1">
      <c r="A29" s="20"/>
      <c r="B29" s="21" t="s">
        <v>5</v>
      </c>
      <c r="C29" s="22"/>
      <c r="D29" s="80"/>
      <c r="E29" s="80"/>
      <c r="F29" s="80"/>
      <c r="G29" s="22"/>
      <c r="H29" s="22"/>
      <c r="I29" s="2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70"/>
    </row>
    <row r="30" spans="1:22" ht="33" customHeight="1">
      <c r="A30" s="20" t="s">
        <v>579</v>
      </c>
      <c r="B30" s="21" t="s">
        <v>580</v>
      </c>
      <c r="C30" s="22" t="s">
        <v>581</v>
      </c>
      <c r="D30" s="80"/>
      <c r="E30" s="80"/>
      <c r="F30" s="80"/>
      <c r="G30" s="22"/>
      <c r="H30" s="22"/>
      <c r="I30" s="2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70"/>
    </row>
    <row r="31" spans="1:22" ht="18" customHeight="1">
      <c r="A31" s="20"/>
      <c r="B31" s="21" t="s">
        <v>199</v>
      </c>
      <c r="C31" s="22"/>
      <c r="D31" s="80"/>
      <c r="E31" s="80"/>
      <c r="F31" s="80"/>
      <c r="G31" s="22"/>
      <c r="H31" s="22"/>
      <c r="I31" s="2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0"/>
    </row>
    <row r="32" spans="1:22" ht="48.75" customHeight="1">
      <c r="A32" s="20" t="s">
        <v>582</v>
      </c>
      <c r="B32" s="51" t="s">
        <v>583</v>
      </c>
      <c r="C32" s="22" t="s">
        <v>10</v>
      </c>
      <c r="D32" s="80"/>
      <c r="E32" s="81"/>
      <c r="F32" s="81"/>
      <c r="G32" s="22"/>
      <c r="H32" s="22"/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0"/>
    </row>
    <row r="33" spans="1:22" ht="26.25" customHeight="1">
      <c r="A33" s="20" t="s">
        <v>584</v>
      </c>
      <c r="B33" s="51" t="s">
        <v>585</v>
      </c>
      <c r="C33" s="22" t="s">
        <v>10</v>
      </c>
      <c r="D33" s="80"/>
      <c r="E33" s="80"/>
      <c r="F33" s="80"/>
      <c r="G33" s="22"/>
      <c r="H33" s="22"/>
      <c r="I33" s="2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70"/>
    </row>
    <row r="34" spans="1:22" ht="27.75" customHeight="1">
      <c r="A34" s="20" t="s">
        <v>586</v>
      </c>
      <c r="B34" s="21" t="s">
        <v>587</v>
      </c>
      <c r="C34" s="22" t="s">
        <v>588</v>
      </c>
      <c r="D34" s="80"/>
      <c r="E34" s="81"/>
      <c r="F34" s="81"/>
      <c r="G34" s="22"/>
      <c r="H34" s="22"/>
      <c r="I34" s="2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70"/>
    </row>
    <row r="35" spans="1:22" ht="12.75" customHeight="1">
      <c r="A35" s="20"/>
      <c r="B35" s="21" t="s">
        <v>199</v>
      </c>
      <c r="C35" s="22"/>
      <c r="D35" s="80"/>
      <c r="E35" s="80"/>
      <c r="F35" s="80"/>
      <c r="G35" s="22"/>
      <c r="H35" s="22"/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70"/>
    </row>
    <row r="36" spans="1:22" ht="36.75" customHeight="1">
      <c r="A36" s="20" t="s">
        <v>589</v>
      </c>
      <c r="B36" s="51" t="s">
        <v>590</v>
      </c>
      <c r="C36" s="22" t="s">
        <v>10</v>
      </c>
      <c r="D36" s="80"/>
      <c r="E36" s="80"/>
      <c r="F36" s="80"/>
      <c r="G36" s="22"/>
      <c r="H36" s="22"/>
      <c r="I36" s="2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70"/>
    </row>
    <row r="37" spans="1:22" ht="36.75" customHeight="1" thickBot="1">
      <c r="A37" s="27" t="s">
        <v>591</v>
      </c>
      <c r="B37" s="52" t="s">
        <v>592</v>
      </c>
      <c r="C37" s="29" t="s">
        <v>10</v>
      </c>
      <c r="D37" s="80"/>
      <c r="E37" s="80"/>
      <c r="F37" s="80"/>
      <c r="G37" s="29"/>
      <c r="H37" s="29"/>
      <c r="I37" s="29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71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Dell</cp:lastModifiedBy>
  <cp:lastPrinted>2022-12-13T18:20:15Z</cp:lastPrinted>
  <dcterms:created xsi:type="dcterms:W3CDTF">2022-06-16T10:33:45Z</dcterms:created>
  <dcterms:modified xsi:type="dcterms:W3CDTF">2024-06-19T06:15:38Z</dcterms:modified>
  <cp:category/>
  <cp:version/>
  <cp:contentType/>
  <cp:contentStatus/>
</cp:coreProperties>
</file>