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235" activeTab="3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</sheets>
  <definedNames/>
  <calcPr fullCalcOnLoad="1"/>
</workbook>
</file>

<file path=xl/sharedStrings.xml><?xml version="1.0" encoding="utf-8"?>
<sst xmlns="http://schemas.openxmlformats.org/spreadsheetml/2006/main" count="2256" uniqueCount="735">
  <si>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</si>
  <si>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</si>
  <si>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</si>
  <si>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</si>
  <si>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</si>
  <si>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</si>
  <si>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</si>
  <si>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</si>
  <si>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</si>
  <si>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</si>
  <si>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</si>
  <si>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</si>
  <si>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</si>
  <si>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</si>
  <si>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</si>
  <si>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</si>
  <si>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</si>
  <si>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</si>
  <si>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</si>
  <si>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</si>
  <si>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</si>
  <si>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</si>
  <si>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</si>
  <si>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</si>
  <si>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</si>
  <si>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</si>
  <si>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</si>
  <si>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</si>
  <si>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</si>
  <si>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</si>
  <si>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</si>
  <si>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</si>
  <si>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</si>
  <si>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</si>
  <si>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</si>
  <si>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</si>
  <si>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</si>
  <si>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</si>
  <si>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</si>
  <si>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</si>
  <si>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</si>
  <si>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</si>
  <si>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</si>
  <si>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</si>
  <si>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</si>
  <si>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</si>
  <si>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</si>
  <si>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</si>
  <si>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</si>
  <si>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</si>
  <si>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</si>
  <si>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</si>
  <si>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</si>
  <si>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</si>
  <si>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</si>
  <si>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</si>
  <si>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</si>
  <si>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</si>
  <si>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</si>
  <si>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</si>
  <si>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</si>
  <si>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</si>
  <si>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</si>
  <si>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</si>
  <si>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</si>
  <si>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</si>
  <si>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</si>
  <si>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</si>
  <si>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</si>
  <si>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</si>
  <si>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</si>
  <si>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</si>
  <si>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</si>
  <si>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</si>
  <si>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</si>
  <si>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</si>
  <si>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</si>
  <si>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</si>
  <si>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</si>
  <si>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</si>
  <si>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</si>
  <si>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</si>
  <si>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</si>
  <si>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</si>
  <si>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</si>
  <si>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</si>
  <si>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</si>
  <si>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</si>
  <si>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</si>
  <si>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</si>
  <si>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</si>
  <si>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</si>
  <si>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</si>
  <si>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</si>
  <si>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</si>
  <si>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</si>
  <si>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</si>
  <si>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</si>
  <si>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</si>
  <si>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</si>
  <si>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</si>
  <si>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</si>
  <si>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</si>
  <si>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</si>
  <si>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</si>
  <si>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</si>
  <si>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</si>
  <si>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</si>
  <si>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</si>
  <si>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</si>
  <si>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</si>
  <si>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</si>
  <si>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</si>
  <si>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</si>
  <si>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</si>
  <si>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</si>
  <si>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</si>
  <si>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</si>
  <si>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</si>
  <si>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</si>
  <si>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</si>
  <si>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</si>
  <si>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</si>
  <si>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</si>
  <si>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</si>
  <si>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</si>
  <si>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</si>
  <si>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</si>
  <si>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</si>
  <si>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</si>
  <si>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</si>
  <si>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</si>
  <si>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</si>
  <si>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</si>
  <si>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</si>
  <si>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</si>
  <si>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</si>
  <si>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</si>
  <si>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</si>
  <si>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</si>
  <si>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</si>
  <si>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</si>
  <si>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</si>
  <si>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</si>
  <si>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</si>
  <si>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</si>
  <si>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</si>
  <si>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</si>
  <si>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</si>
  <si>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</si>
  <si>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</si>
  <si>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</si>
  <si>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</si>
  <si>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</si>
  <si>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</si>
  <si>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</si>
  <si>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</si>
  <si>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</si>
  <si>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</si>
  <si>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                        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</si>
  <si>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</si>
  <si>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</si>
  <si>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</si>
  <si>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</si>
  <si>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</si>
  <si>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</si>
  <si>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</si>
  <si>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</si>
  <si>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</si>
  <si>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</si>
  <si>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</si>
  <si>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</si>
  <si>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</si>
  <si>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</si>
  <si>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</si>
  <si>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</si>
  <si>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</si>
  <si>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</si>
  <si>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</si>
  <si>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</si>
  <si>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</si>
  <si>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</si>
  <si>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</si>
  <si>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</si>
  <si>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</si>
  <si>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</si>
  <si>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</si>
  <si>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Պատասխանատու ստորաբաժանումներ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</si>
  <si>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</si>
  <si>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</si>
  <si>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</si>
  <si>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</si>
  <si>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</si>
  <si>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</si>
  <si>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</si>
  <si>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</si>
  <si>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</si>
  <si>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</si>
  <si>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</si>
  <si>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</si>
  <si>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</si>
  <si>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</si>
  <si>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</si>
  <si>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</si>
  <si>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</si>
  <si>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</si>
  <si>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</si>
  <si>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</si>
  <si>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</si>
  <si>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</si>
  <si>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</si>
  <si>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</si>
  <si>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</si>
  <si>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</si>
  <si>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</si>
  <si>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</si>
  <si>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</si>
  <si>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</si>
  <si>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</si>
  <si>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</si>
  <si>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</si>
  <si>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</si>
  <si>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</si>
  <si>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</si>
  <si>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</si>
  <si>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</si>
  <si>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</si>
  <si>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</si>
  <si>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</si>
  <si>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</si>
  <si>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</si>
  <si>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</si>
  <si>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</si>
  <si>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</si>
  <si>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</si>
  <si>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</si>
  <si>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</si>
  <si>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</si>
  <si>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</si>
  <si>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</si>
  <si>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</si>
  <si>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</si>
  <si>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</si>
  <si>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</si>
  <si>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</si>
  <si>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</si>
  <si>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</si>
  <si>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</si>
  <si>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</si>
  <si>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</si>
  <si>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</si>
  <si>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</si>
  <si>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</si>
  <si>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</si>
  <si>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</si>
  <si>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</si>
  <si>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</si>
  <si>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</si>
  <si>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</si>
  <si>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</si>
  <si>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</si>
  <si>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</si>
  <si>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</si>
  <si>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</si>
  <si>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</si>
  <si>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</si>
  <si>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</si>
  <si>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</si>
  <si>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</si>
  <si>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</si>
  <si>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</si>
  <si>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</si>
  <si>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</si>
  <si>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</si>
  <si>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</si>
  <si>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</si>
  <si>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</si>
  <si>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</si>
  <si>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</si>
  <si>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</si>
  <si>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</si>
  <si>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</si>
  <si>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</si>
  <si>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</si>
  <si>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</si>
  <si>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</si>
  <si>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</si>
  <si>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</si>
  <si>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</si>
  <si>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</si>
  <si>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</si>
  <si>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</si>
  <si>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</si>
  <si>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</si>
  <si>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</si>
  <si>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</si>
  <si>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</si>
  <si>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</si>
  <si>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</si>
  <si>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</si>
  <si>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</si>
  <si>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</si>
  <si>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</si>
  <si>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</si>
  <si>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</si>
  <si>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</si>
  <si>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</si>
  <si>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</si>
  <si>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</si>
  <si>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</si>
  <si>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</si>
  <si>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</si>
  <si>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</si>
  <si>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</si>
  <si>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</si>
  <si>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</si>
  <si>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</si>
  <si>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</si>
  <si>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</si>
  <si>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</si>
  <si>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</si>
  <si>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</si>
  <si>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</si>
  <si>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</si>
  <si>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</si>
  <si>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</si>
  <si>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</si>
  <si>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</si>
  <si>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</si>
  <si>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</si>
  <si>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</si>
  <si>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</si>
  <si>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</si>
  <si>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</si>
  <si>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</si>
  <si>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</si>
  <si>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</si>
  <si>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</si>
  <si>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</si>
  <si>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</si>
  <si>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</si>
  <si>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</si>
  <si>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</si>
  <si>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</si>
  <si>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</si>
  <si>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</si>
  <si>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</si>
  <si>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</si>
  <si>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</si>
  <si>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</si>
  <si>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</si>
  <si>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</si>
  <si>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</si>
  <si>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</si>
  <si>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</si>
  <si>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</si>
  <si>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</si>
  <si>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</si>
  <si>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</si>
  <si>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</si>
  <si>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</si>
  <si>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</si>
  <si>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</si>
  <si>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</si>
  <si>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</si>
  <si>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</si>
  <si>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</si>
  <si>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</si>
  <si>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</si>
  <si>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</si>
  <si>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</si>
  <si>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</si>
  <si>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</si>
  <si>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</si>
  <si>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</si>
  <si>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</si>
  <si>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</si>
  <si>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</si>
  <si>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</si>
  <si>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</si>
  <si>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</si>
  <si>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</si>
  <si>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</si>
  <si>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</si>
  <si>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</si>
  <si>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</si>
  <si>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</si>
  <si>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</si>
  <si>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</si>
  <si>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</si>
  <si>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</si>
  <si>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</si>
  <si>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</si>
  <si>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</si>
  <si>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</si>
  <si>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</si>
  <si>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</si>
  <si>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</si>
  <si>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</si>
  <si>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</si>
  <si>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</si>
  <si>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</si>
  <si>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</si>
  <si>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</si>
  <si>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</si>
  <si>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</si>
  <si>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</si>
  <si>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</si>
  <si>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</si>
  <si>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</si>
  <si>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</si>
  <si>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</si>
  <si>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</si>
  <si>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</si>
  <si>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</si>
  <si>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</si>
  <si>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</si>
  <si>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</si>
  <si>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</si>
  <si>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</si>
  <si>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</si>
  <si>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</si>
  <si>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</si>
  <si>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</si>
  <si>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</si>
  <si>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</si>
  <si>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</si>
  <si>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</si>
  <si>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</si>
  <si>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</si>
  <si>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</si>
  <si>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</si>
  <si>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</si>
  <si>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</si>
  <si>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</si>
  <si>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</si>
  <si>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</si>
  <si>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</si>
  <si>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</si>
  <si>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</si>
  <si>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</si>
  <si>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</si>
  <si>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</si>
  <si>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</si>
  <si>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</si>
  <si>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</si>
  <si>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</si>
  <si>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</si>
  <si>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</si>
  <si>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</si>
  <si>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</si>
  <si>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</si>
  <si>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</si>
  <si>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</si>
  <si>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</si>
  <si>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</si>
  <si>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</si>
  <si>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</si>
  <si>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</si>
  <si>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</si>
  <si>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</si>
  <si>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</si>
  <si>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</si>
  <si>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</si>
  <si>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</si>
  <si>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</si>
  <si>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</si>
  <si>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</si>
  <si>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</si>
  <si>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</si>
  <si>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</si>
  <si>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</si>
  <si>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</si>
  <si>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</si>
  <si>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</si>
  <si>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</si>
  <si>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</si>
  <si>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</si>
  <si>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</si>
  <si>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</si>
  <si>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</si>
  <si>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</si>
  <si>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</si>
  <si>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</si>
  <si>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</si>
  <si>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4633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</si>
  <si>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</si>
  <si>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</si>
  <si>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</si>
  <si>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</si>
  <si>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</si>
  <si>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</si>
  <si>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</si>
  <si>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</si>
  <si>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</si>
  <si>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</si>
  <si>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</si>
  <si>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</si>
  <si>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</si>
  <si>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</si>
  <si>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</si>
  <si>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</si>
  <si>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</si>
  <si>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</si>
  <si>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</si>
  <si>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</si>
  <si>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</si>
  <si>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</si>
  <si>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</si>
  <si>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</si>
  <si>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</si>
  <si>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</si>
  <si>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</si>
  <si>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</si>
  <si>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</si>
  <si>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</si>
  <si>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</si>
  <si>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</si>
  <si>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</si>
  <si>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</si>
  <si>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</si>
  <si>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</si>
  <si>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</si>
  <si>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</si>
  <si>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</si>
  <si>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</si>
  <si>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</si>
  <si>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</si>
  <si>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</si>
  <si>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</si>
  <si>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</si>
  <si>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</si>
  <si>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</si>
  <si>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</si>
  <si>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</si>
  <si>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</si>
  <si>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</si>
  <si>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- àã ÝÛáõÃ³Ï³Ý ÑÇÙÝ³Ï³Ý ÙÇçáóÝ»ñ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</si>
  <si>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</si>
  <si>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</si>
  <si>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</si>
  <si>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</si>
  <si>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</si>
  <si>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</si>
  <si>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</si>
  <si>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</si>
  <si>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</si>
  <si>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</si>
  <si>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</si>
  <si>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</si>
  <si>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</si>
  <si>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</si>
  <si>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</si>
  <si>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</si>
  <si>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</si>
  <si>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8000</t>
  </si>
  <si>
    <t>ÀÜ¸²ØºÜÀ Ð²ìºÈàôð¸À Î²Ø ¸ºüÆòÆîÀ (ä²Î²êàôð¸À)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</si>
  <si>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</si>
  <si>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</si>
  <si>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</si>
  <si>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</si>
  <si>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</si>
  <si>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</si>
  <si>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</si>
  <si>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</si>
  <si>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</si>
  <si>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</si>
  <si>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</si>
  <si>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</si>
  <si>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</si>
  <si>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</si>
  <si>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</si>
  <si>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</si>
  <si>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</si>
  <si>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</si>
  <si>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</si>
  <si>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</si>
  <si>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</si>
  <si>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</si>
  <si>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</si>
  <si>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</si>
  <si>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</si>
  <si>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</si>
  <si>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</si>
  <si>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</si>
  <si>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</si>
  <si>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</si>
  <si>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</si>
  <si>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</si>
  <si>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</si>
  <si>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</si>
  <si>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</si>
  <si>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</si>
  <si>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</si>
  <si>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</si>
  <si>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</si>
  <si>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1. ø³Õ³ù³óÇ³Ï³Ý Ï³óáõÃÛ³Ý ³Ïï»ñÇ ·ñ³ÝóÙ³Ý Í³é³ÛáõÃÛ³Ý ·áñÍáõÝ»áõÃÛ³Ý Ï³½Ù³Ï»ñåáõÙ (å³ïíÇñ³Ïí³Í ÉÇ³½áñáõÃÛáõÝÝ»ñ)</t>
  </si>
  <si>
    <t>1. ²ëý³Éï-µ»ïáÝÛ³  Í³ÍÏÇ í»ñ³Ýáñá·áõÙ ¨ å³Ñå³ÝáõÙ</t>
  </si>
  <si>
    <t>2. ²ëý³Éï-µ»ïáÝÛ³  Í³ÍÏÇ ÑÇÙÝ³Ýáñá·áõÙ</t>
  </si>
  <si>
    <t>1. ¼µáë³ßñçáõÃÛ³Ý ½³ñ·³óáõÙ</t>
  </si>
  <si>
    <t>5. àã ýÇÝ³Ýë³Ï³Ý ³ÏïÇíÝ»ñÇ ûï³ñáõÙÇó Ùáõïù»ñ</t>
  </si>
  <si>
    <t>1. ²Õµ³Ñ³ÝáõÃÛáõÝ ¨ ë³ÝÇï³ñ³Ï³Ý Ù³ùñáõÙ</t>
  </si>
  <si>
    <t>1. Î³Ý³ã ï³ñ³ÍùÝ»ñÇ ÑÇÙÝáõÙ ¨ å³Ñå³ÝáõÙ</t>
  </si>
  <si>
    <t>2. ²ñï³ùÇÝ  Éáõë³íáñáõÃÛ³Ý ó³ÝóÇ ß³Ñ³·áñÍÙ³Ý ¨ å³Ñå³ÝÙ³Ý ³ßË³ï³ÝùÝ»ñ</t>
  </si>
  <si>
    <t>1. êåáñï³ÛÇÝ ÙÇçáó³éáõÙÝ»ñÇ Ï³½Ù³Ï»ñåáõÙ</t>
  </si>
  <si>
    <t>1. ¶ñ³¹³ñ³Ý³ÛÇÝ Í³é³ÛáõÃÛáõÝÝ»ñ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</si>
  <si>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</si>
  <si>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</si>
  <si>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</si>
  <si>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Ü³Ë³¹åñáó³Ï³Ý  áõëáõóáõÙ</t>
  </si>
  <si>
    <t>1. ²ñï³¹åñáó³Ï³Ý ¹³ëïÇ³ñ³ÏáõÃÛáõÝ</t>
  </si>
  <si>
    <t>5. ²ñï³¹åñáó³Ï³Ý Ï³½Ù³Ï»ñåáõÃÛáõÝÝ»ñÇ ÑÇÙÝ³Ýáñá·áõÙ ¨ í»ñ³Ýáñá·áõÙ</t>
  </si>
  <si>
    <t>-Ð³ïÏ³óáõÙ å³Ñõëï³ÛÇÝ ýáÝ¹Çó ýáÝ¹³ÛÇÝ µÛáõç»</t>
  </si>
  <si>
    <t>Ð³í»Éí³Í  N 4</t>
  </si>
  <si>
    <t>Ð³í»Éí³Í  N 5</t>
  </si>
  <si>
    <t>Ð³í»Éí³Í  N 6</t>
  </si>
  <si>
    <t>Ð³í»Éí³Í  N 7</t>
  </si>
  <si>
    <t>Ծանոթություն</t>
  </si>
  <si>
    <t>Գյուղատնտեսություն</t>
  </si>
  <si>
    <t>Ջրամատակարարում</t>
  </si>
  <si>
    <t>գործառնական և բանկային ծառայություններ</t>
  </si>
  <si>
    <t>Այլ տրանսպորտային ծախեր</t>
  </si>
  <si>
    <t>գյուղատնտեսական ապրաքներ</t>
  </si>
  <si>
    <t>Առողջապահական և լաբարատոր նյութեր</t>
  </si>
  <si>
    <t>Հող</t>
  </si>
  <si>
    <t>Այլ հիմնական միջոցներ իրացումից մուտքեր</t>
  </si>
  <si>
    <t>վերապատրաստման և ուսուցման նյութեր</t>
  </si>
  <si>
    <t>Հայաստանի Հանրապետության Հարկային օրենսգիրք անշարժ գույքի հարկ:Կանխատեսումների ժամանակ հաշվի են առնվել բազաների ճշտումները,նախորդ տարիների հարկերի գանձելիության մակարդակը,ապառքները և գերավճարները</t>
  </si>
  <si>
    <t>ՏԵՂԱԿԱՆ ՏՈՒՐՔԵՐԻ ԵՎ ՎՃԱՐՆԵՐԻ ՄԱՍԻՆ Հայաստանի Հանրապետության օրենք Համայնքի վարչական տարածքում տեղական տուրքերի բազայի գույքագրում և գնահատում</t>
  </si>
  <si>
    <t>&lt;&lt;Պետական տուրքի մասին&gt;&gt; Հայաստանի Հանրապետության օրենքը,նախորդ տարիների փաստացի մուտքերի հավաքագրման ցուցանիշներ</t>
  </si>
  <si>
    <t>Հայաստանի Հանրապետության  համայնքների բյուջեներին &lt;&lt;Ֆինանսական համահարթեցման մասին&gt;&gt; Հայաստանի Հանրապետության օրենքով դոտացիաներ տրամադրելու նպատակով&gt;&gt; Հայաստանի Հանրապետության  2023 թվականի պետական բյուջեի մասին&gt;&gt;Հայաստանի Հանրապետության  օրենքով նախատեսված հատկացումներ</t>
  </si>
  <si>
    <t xml:space="preserve">   &lt;&lt;Հայաստանի Հանրապետության բյուջետային համակարգի մասին&gt;&gt; Հայաստանի Հանրապետության օրենք, &lt;&lt;Տեղական տուրքերի և վճարների մասին&gt;&gt;Հայաստանի Հանրապետության օրենք, գործող և նոր կնքված պայմանագրեր,ապառքներ,</t>
  </si>
  <si>
    <t xml:space="preserve">&lt;&lt;Հայաստանի Հանրապետության բյուջետային համակարգի մասին&gt;&gt; Հայաստանի Հանրապետության օրենքի  28 հոդվածի  1-ին մաս 1․4 կետի  է) ենթակետ և Հայաստանի Հանրապետության  կառավարության 16 սեպտեմբերի 2021թ․ N 1531-ն որոշումը      </t>
  </si>
  <si>
    <t>Հավեված</t>
  </si>
  <si>
    <t>Աղյուսակ 8</t>
  </si>
  <si>
    <t>-Շենքերի և շինությունների կապիտալ վերանորոգում</t>
  </si>
  <si>
    <t>-էներգետիկ ծառայություններ</t>
  </si>
  <si>
    <t>-Կոմունալ  ծառայություններ</t>
  </si>
  <si>
    <t>-Կապի  ծառայություններ</t>
  </si>
  <si>
    <t xml:space="preserve"> -Վարչական ծառայություններ
</t>
  </si>
  <si>
    <t>-Մեքենաների և սարքավորումների ընթացիկ նորոգում և պահպանում</t>
  </si>
  <si>
    <t>-Գրասենյակային նյութեր և հագուստ</t>
  </si>
  <si>
    <t>-Կենցաղային և հանրային սննդի նյութեր</t>
  </si>
  <si>
    <t>-Համակարգչային ծառայություններ</t>
  </si>
  <si>
    <t>-Տեղակատվական ծառայություն</t>
  </si>
  <si>
    <t>-Ընդհանուր բնույթի այլ ծախսեր</t>
  </si>
  <si>
    <t xml:space="preserve"> -Շենքերի և կառույցների ընթացիկ նորոգում և պահպանում
</t>
  </si>
  <si>
    <t>-Սուբսիդիաներ պետական (համայնքային)կազմակերպություններին</t>
  </si>
  <si>
    <t xml:space="preserve"> - Շենքերի և շինությունների կառուցում</t>
  </si>
  <si>
    <t>-Այլ մեքենաներ  և սարքավորումներ</t>
  </si>
  <si>
    <t>-Նվիրատվություններ այլ շահույթ չհետապնդող կազմակերպություններին</t>
  </si>
  <si>
    <t>1. ²ÛÉÁÝïñ³Ýù³ÛÇÝ ³ßË³ï³Ýù³ÛÇÝ Í³é³ÛáõÃÛ³Ý Çñ³Ï³Ý³óáõÙ</t>
  </si>
  <si>
    <t>-Հատուկ նպատակային այլ նյութեր</t>
  </si>
  <si>
    <t>Գյուղատնտեսություն, անտառային տնտեսություն, ձկնորսություն և որսորդություն, որից`</t>
  </si>
  <si>
    <t>-Այլ կապիտալ դրամաշնորհ</t>
  </si>
  <si>
    <t>Ոռոգում</t>
  </si>
  <si>
    <t>-Մասնագիտական ծառայություններ</t>
  </si>
  <si>
    <t>-Նախագծահետազոտական ծախսեր</t>
  </si>
  <si>
    <t xml:space="preserve"> -Այլ կապիտալ դրամաշնորհներ      </t>
  </si>
  <si>
    <t xml:space="preserve"> ՌԱԶՄԱՎԱՐԱԿԱՆ ՀԱՄԱՅՆՔԱՅԻՆ ՊԱՇԱՐՆԵՐԻ ԻՐԱՑՈՒՄԻՑ ՄՈՒՏՔԵՐ</t>
  </si>
  <si>
    <t>8211</t>
  </si>
  <si>
    <t xml:space="preserve"> - Ընթացիկ դրամաշնորհներ պետական և համայնքների ոչ առևտրային կազմակերպություններին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</si>
  <si>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</si>
  <si>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</si>
  <si>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 Նախագծահետազոտական ծախսեր</t>
  </si>
  <si>
    <t>1. ¶»ï»ñÇ ÑáõÝ»ñÇ Ù³ùñáõÙ և բարեկարգում</t>
  </si>
  <si>
    <t>-Ծաղկապատ տարածքների,կանաչ գոտիների ընդլայնմանն ուղղված աշխատանքների իրականացում</t>
  </si>
  <si>
    <t xml:space="preserve"> -Մեքենաների և սարքավորումների ընթացիկ նորոգում և պահպանում</t>
  </si>
  <si>
    <t xml:space="preserve"> -Սուբսիդիաներ ոչ-ֆինանսական պետական (hամայնքային) կազմակերպություններին </t>
  </si>
  <si>
    <t xml:space="preserve"> - Շենքերի և շինությունների կապիտալ վերանորոգում</t>
  </si>
  <si>
    <t>որից՝</t>
  </si>
  <si>
    <t>Ջրամատակարարում ևջրահեռացում</t>
  </si>
  <si>
    <t>Առողջապահություն (այլ դասերին չպատկանող)</t>
  </si>
  <si>
    <t xml:space="preserve"> -Ներկայացուցչական ծախսեր</t>
  </si>
  <si>
    <t xml:space="preserve"> -Կենցաղային և հանրային սննդի նյութեր</t>
  </si>
  <si>
    <t xml:space="preserve"> -Հատուկ նպատակային այլ նյութեր</t>
  </si>
  <si>
    <t xml:space="preserve"> -Կրթական, մշակութային և սպորտային նպաստներ բյուջեից</t>
  </si>
  <si>
    <t>4727</t>
  </si>
  <si>
    <t>2.Խաղահրապարակների, խաղադաշտերի,մարզահրապարակների և հանգստի գոտիների կառուցում և հիմնանորոգում</t>
  </si>
  <si>
    <t>2. Øß³ÏáõÃ³ÛÇÝ ÙÇçáó³éáõÙÝ»ñÇ Çñ³Ï³Ý³óáõÙ</t>
  </si>
  <si>
    <t xml:space="preserve"> -Տեղակատվական ծառայություններ</t>
  </si>
  <si>
    <t xml:space="preserve"> - Նյութեր և պարագաներ</t>
  </si>
  <si>
    <t>8</t>
  </si>
  <si>
    <t>Կրթություն (այլ դասերին չպատկանող)</t>
  </si>
  <si>
    <t>որից`</t>
  </si>
  <si>
    <t xml:space="preserve"> -Աշխատակազմի մասնագիտական զարգացման ծառայություններ</t>
  </si>
  <si>
    <t xml:space="preserve"> -Տրանսպորտային նյութեր</t>
  </si>
  <si>
    <t>Բանկային ծառայություներ</t>
  </si>
  <si>
    <t>4211</t>
  </si>
  <si>
    <t>Մասնագիտական զարգացում</t>
  </si>
  <si>
    <t>Մասնագիտական ծառայություներ</t>
  </si>
  <si>
    <t>Շենքեր և Շինություների նորոգում</t>
  </si>
  <si>
    <t>այլ նպաստներ</t>
  </si>
  <si>
    <t>պարտադիր վճար</t>
  </si>
  <si>
    <t>-Շենքերի և շինությունների  կառուցում</t>
  </si>
  <si>
    <t>պարգևատրում</t>
  </si>
  <si>
    <t>գույքի վարձակալություն</t>
  </si>
  <si>
    <t>Գրասենյակային նյութեր</t>
  </si>
  <si>
    <t>Կենցաղային նյութեր</t>
  </si>
  <si>
    <t>Այլ կապիտալ դրամաշնորհներ</t>
  </si>
  <si>
    <t>ÀÝ¹Ñ³Ýáõñ µÝáõÛÃÇ  Í³é³ÛáõÃÛáõÝÝ»ñ</t>
  </si>
  <si>
    <t>ընդհանուր բնույթի այլ ծառայություներ</t>
  </si>
  <si>
    <t>կապիտալ դրամաշնորհ</t>
  </si>
  <si>
    <t>շենք շինությունների ընթացիք նորոգում</t>
  </si>
  <si>
    <t>նախագծահետազոտական ծախս</t>
  </si>
  <si>
    <t xml:space="preserve"> - Շենքերի և շինությունների ընթացիք նորոգում</t>
  </si>
  <si>
    <t>հատուկ նպատակային այլ նյութեր</t>
  </si>
  <si>
    <t xml:space="preserve"> Շենք և շինությունների  ընթացիկ նորոգում և պահպանում</t>
  </si>
  <si>
    <t>Սուբսիդիա</t>
  </si>
  <si>
    <t>շենք շինությունների կապիտալ նորոգում</t>
  </si>
  <si>
    <t xml:space="preserve"> կապիտալ վերանորոգում</t>
  </si>
  <si>
    <t>եկամուտների հաշվառման և հավաքագրման բաժին</t>
  </si>
  <si>
    <t>զարգացման ծրագրերի ևեկամուտների հաշվառման և հավաքագրման բաժին</t>
  </si>
  <si>
    <t>իրավաբանական բաժին</t>
  </si>
  <si>
    <t>քաղաքաշինության բաժին</t>
  </si>
  <si>
    <t>ՔԿԱԳ</t>
  </si>
  <si>
    <t>անասնաբույժ</t>
  </si>
  <si>
    <t>կրթություն մշակույթ, սպորտի բաժին</t>
  </si>
  <si>
    <t>ՀՀ Գեղարքունիքի մարզի Մարտունի համայնքի միջնաժամկետ ծախսերի ծրագրի 2024-2026թթ. վարչական և ֆոնդային մասերի եկամուտները` ըստ ձևավորման աղբյուրների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</si>
  <si>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</si>
  <si>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</si>
  <si>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</si>
  <si>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</si>
  <si>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ՀՀ Գեղարքունիքի մարզի Մարտունի համայնքի 2024-2026թթ. միջնաժամկետ ծախսերի ծրագրի վարչական և ֆոնդային մասերի եկամուտների տարեկան մուտքերի հավաքագրումը` ըստ դրանց գանձման (ապահովման) համար պատասխանատու ստորաբաժանումների</t>
  </si>
  <si>
    <t>ՀՀ Գեղարքունիքի մարզի Մարտունի համայնքի 2024-2026թթ.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</si>
  <si>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ՀՀ Գեղարքունիքի մարզի Մարտունի համայնքի 2024-2026թթ.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</si>
  <si>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2024թ կանխատեսված և 2023թ. հաստատված բյուջեի տարբերության վերաբերյալ հիմնավորումներ</t>
  </si>
  <si>
    <t>Հայաստանի Հանրապետության Գեղարքունիքի  մարզի Մարտունի  համայնքի 2024-2026թվականների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</si>
  <si>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2022 Փաստացի</t>
  </si>
  <si>
    <t xml:space="preserve">ՀՀ Գեղարքունիքի մարզի Մարտունի համայնքի 2024-2026թթ. միջնաժամկետ ծախսերի ծրագրերի դեֆիցիտի (պակացուրդի) ֆինանսավորումը ըստ աղբյուրների                                                </t>
  </si>
  <si>
    <t>2024թվականի համար կանխատեսված և 2023թվականի համար հաստատված բյուջեի տարբերության վերաբերյալ հիմնավորումներ</t>
  </si>
  <si>
    <t>ՀՀ Գեղարքունիքի մարզի Մարտունի համայնքի2024-2026թթ. միջնաժամկետ ծախսերի ծրագրերի հավելուրդը (դեֆիցիտը)</t>
  </si>
  <si>
    <t>5111</t>
  </si>
  <si>
    <t xml:space="preserve"> - Շենքերի և շինությունների ձեռքբերում</t>
  </si>
  <si>
    <t>1. Գազի գծի կառուցում</t>
  </si>
</sst>
</file>

<file path=xl/styles.xml><?xml version="1.0" encoding="utf-8"?>
<styleSheet xmlns="http://schemas.openxmlformats.org/spreadsheetml/2006/main">
  <numFmts count="3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\$* #,##0_);_(\$* \(#,##0\);_(\$* &quot;-&quot;_);_(@_)"/>
    <numFmt numFmtId="177" formatCode="_(\$* #,##0.00_);_(\$* \(#,##0.00\);_(\$* &quot;-&quot;??_);_(@_)"/>
    <numFmt numFmtId="178" formatCode="#,##0.0\ ;\(#,##0.0\)"/>
    <numFmt numFmtId="179" formatCode="#,##0&quot;  &quot;;[Red]\-#,##0&quot;  &quot;"/>
    <numFmt numFmtId="180" formatCode="#,##0.00&quot;  &quot;;[Red]\-#,##0.00&quot;  &quot;"/>
    <numFmt numFmtId="181" formatCode="#,##0.0_);\(#,##0.0\)"/>
    <numFmt numFmtId="182" formatCode="_(* #,##0.0_);_(* \(#,##0.0\);_(* &quot;-&quot;??_);_(@_)"/>
    <numFmt numFmtId="183" formatCode="#,##0.0"/>
    <numFmt numFmtId="184" formatCode="#,##0.0&quot;  &quot;;\-#,##0.0&quot;  &quot;"/>
    <numFmt numFmtId="185" formatCode="0.0"/>
    <numFmt numFmtId="186" formatCode="0.0000"/>
    <numFmt numFmtId="187" formatCode="0.000"/>
    <numFmt numFmtId="188" formatCode="#,##0.000&quot;  &quot;;[Red]\-#,##0.000&quot;  &quot;"/>
    <numFmt numFmtId="189" formatCode="#,##0.0&quot;  &quot;;[Red]\-#,##0.0&quot;  &quot;"/>
    <numFmt numFmtId="190" formatCode="[$-42B]d\ mmmm\,\ yyyy"/>
    <numFmt numFmtId="191" formatCode="#,##0.0000&quot;  &quot;;[Red]\-#,##0.0000&quot;  &quot;"/>
    <numFmt numFmtId="192" formatCode="#,##0.00\ ;\(#,##0.00\)"/>
  </numFmts>
  <fonts count="61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10"/>
      <name val="Arial LatArm"/>
      <family val="2"/>
    </font>
    <font>
      <sz val="8"/>
      <name val="GHEA Grapalat"/>
      <family val="3"/>
    </font>
    <font>
      <sz val="9"/>
      <name val="GHEA Grapalat"/>
      <family val="3"/>
    </font>
    <font>
      <sz val="10"/>
      <name val="Arial Armenian"/>
      <family val="2"/>
    </font>
    <font>
      <b/>
      <sz val="8"/>
      <name val="Arial Armenian"/>
      <family val="2"/>
    </font>
    <font>
      <b/>
      <sz val="8"/>
      <name val="GHEA Grapalat"/>
      <family val="3"/>
    </font>
    <font>
      <b/>
      <sz val="10"/>
      <name val="GHEA Grapalat"/>
      <family val="3"/>
    </font>
    <font>
      <b/>
      <sz val="9"/>
      <name val="GHEA Grapalat"/>
      <family val="3"/>
    </font>
    <font>
      <b/>
      <i/>
      <sz val="9"/>
      <name val="GHEA Grapalat"/>
      <family val="3"/>
    </font>
    <font>
      <b/>
      <i/>
      <sz val="8"/>
      <name val="GHEA Grapalat"/>
      <family val="3"/>
    </font>
    <font>
      <b/>
      <i/>
      <sz val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Armenian"/>
      <family val="0"/>
    </font>
    <font>
      <sz val="8"/>
      <color indexed="8"/>
      <name val="Arial LatArm"/>
      <family val="2"/>
    </font>
    <font>
      <b/>
      <sz val="8"/>
      <color indexed="8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Armenian"/>
      <family val="0"/>
    </font>
    <font>
      <sz val="8"/>
      <color theme="1"/>
      <name val="Arial LatArm"/>
      <family val="2"/>
    </font>
    <font>
      <b/>
      <sz val="8"/>
      <color theme="1"/>
      <name val="Arial LatArm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1" fillId="0" borderId="1" applyNumberFormat="0" applyFill="0" applyProtection="0">
      <alignment horizontal="center" vertical="center"/>
    </xf>
    <xf numFmtId="171" fontId="4" fillId="0" borderId="0" applyFont="0" applyFill="0" applyBorder="0" applyAlignment="0" applyProtection="0"/>
    <xf numFmtId="0" fontId="11" fillId="0" borderId="1" applyNumberFormat="0" applyFill="0" applyProtection="0">
      <alignment horizontal="left" vertical="center" wrapText="1"/>
    </xf>
    <xf numFmtId="0" fontId="4" fillId="0" borderId="0">
      <alignment/>
      <protection/>
    </xf>
    <xf numFmtId="4" fontId="11" fillId="0" borderId="1" applyFill="0" applyProtection="0">
      <alignment horizontal="right" vertical="center"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2" applyNumberFormat="0" applyAlignment="0" applyProtection="0"/>
    <xf numFmtId="0" fontId="44" fillId="26" borderId="3" applyNumberFormat="0" applyAlignment="0" applyProtection="0"/>
    <xf numFmtId="0" fontId="45" fillId="26" borderId="2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7" borderId="8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13" fontId="4" fillId="0" borderId="0" applyFont="0" applyFill="0" applyProtection="0">
      <alignment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80" fontId="4" fillId="0" borderId="0" applyFont="0" applyFill="0" applyProtection="0">
      <alignment/>
    </xf>
    <xf numFmtId="179" fontId="4" fillId="0" borderId="0" applyFont="0" applyFill="0" applyProtection="0">
      <alignment/>
    </xf>
    <xf numFmtId="0" fontId="57" fillId="31" borderId="0" applyNumberFormat="0" applyBorder="0" applyAlignment="0" applyProtection="0"/>
  </cellStyleXfs>
  <cellXfs count="359">
    <xf numFmtId="0" fontId="0" fillId="0" borderId="0" xfId="0" applyAlignment="1">
      <alignment/>
    </xf>
    <xf numFmtId="178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78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178" fontId="6" fillId="0" borderId="12" xfId="0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/>
    </xf>
    <xf numFmtId="178" fontId="6" fillId="0" borderId="15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78" fontId="6" fillId="0" borderId="0" xfId="0" applyNumberFormat="1" applyFont="1" applyAlignment="1">
      <alignment horizontal="right" vertical="top"/>
    </xf>
    <xf numFmtId="178" fontId="6" fillId="0" borderId="0" xfId="0" applyNumberFormat="1" applyFont="1" applyAlignment="1">
      <alignment horizontal="right" vertical="center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178" fontId="6" fillId="0" borderId="0" xfId="0" applyNumberFormat="1" applyFont="1" applyAlignment="1">
      <alignment horizontal="center" vertical="top"/>
    </xf>
    <xf numFmtId="178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178" fontId="6" fillId="0" borderId="15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center" vertical="top"/>
    </xf>
    <xf numFmtId="178" fontId="6" fillId="0" borderId="12" xfId="0" applyNumberFormat="1" applyFont="1" applyBorder="1" applyAlignment="1">
      <alignment horizontal="left" vertical="top" wrapText="1"/>
    </xf>
    <xf numFmtId="178" fontId="9" fillId="0" borderId="12" xfId="0" applyNumberFormat="1" applyFont="1" applyBorder="1" applyAlignment="1">
      <alignment horizontal="left" vertical="center" wrapText="1"/>
    </xf>
    <xf numFmtId="178" fontId="6" fillId="0" borderId="12" xfId="0" applyNumberFormat="1" applyFont="1" applyBorder="1" applyAlignment="1">
      <alignment horizontal="left" vertical="center" wrapText="1"/>
    </xf>
    <xf numFmtId="178" fontId="6" fillId="0" borderId="15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  <xf numFmtId="178" fontId="7" fillId="0" borderId="16" xfId="0" applyNumberFormat="1" applyFont="1" applyBorder="1" applyAlignment="1">
      <alignment horizontal="right" vertical="center"/>
    </xf>
    <xf numFmtId="178" fontId="6" fillId="0" borderId="16" xfId="0" applyNumberFormat="1" applyFont="1" applyBorder="1" applyAlignment="1">
      <alignment horizontal="right" vertical="top"/>
    </xf>
    <xf numFmtId="178" fontId="6" fillId="0" borderId="16" xfId="0" applyNumberFormat="1" applyFont="1" applyBorder="1" applyAlignment="1">
      <alignment horizontal="right" vertical="center"/>
    </xf>
    <xf numFmtId="178" fontId="6" fillId="0" borderId="17" xfId="0" applyNumberFormat="1" applyFont="1" applyBorder="1" applyAlignment="1">
      <alignment horizontal="right" vertical="top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1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vertical="center"/>
    </xf>
    <xf numFmtId="178" fontId="8" fillId="0" borderId="0" xfId="0" applyNumberFormat="1" applyFont="1" applyAlignment="1">
      <alignment vertical="center"/>
    </xf>
    <xf numFmtId="178" fontId="8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2" fontId="6" fillId="0" borderId="1" xfId="37" applyNumberFormat="1" applyFont="1" applyFill="1" applyBorder="1" applyAlignment="1">
      <alignment horizontal="right" vertical="center"/>
    </xf>
    <xf numFmtId="2" fontId="6" fillId="0" borderId="1" xfId="33" applyNumberFormat="1" applyFont="1" applyFill="1" applyBorder="1" applyAlignment="1">
      <alignment horizontal="center" vertical="center"/>
    </xf>
    <xf numFmtId="185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80" fontId="6" fillId="0" borderId="12" xfId="63" applyFont="1" applyBorder="1" applyAlignment="1">
      <alignment vertical="center"/>
    </xf>
    <xf numFmtId="180" fontId="6" fillId="0" borderId="0" xfId="63" applyFont="1" applyAlignment="1">
      <alignment vertical="center"/>
    </xf>
    <xf numFmtId="188" fontId="6" fillId="0" borderId="12" xfId="63" applyNumberFormat="1" applyFont="1" applyBorder="1" applyAlignment="1">
      <alignment vertical="center"/>
    </xf>
    <xf numFmtId="189" fontId="6" fillId="0" borderId="12" xfId="63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32" borderId="12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178" fontId="6" fillId="32" borderId="12" xfId="0" applyNumberFormat="1" applyFont="1" applyFill="1" applyBorder="1" applyAlignment="1">
      <alignment horizontal="right" vertical="top"/>
    </xf>
    <xf numFmtId="178" fontId="58" fillId="32" borderId="0" xfId="0" applyNumberFormat="1" applyFont="1" applyFill="1" applyAlignment="1">
      <alignment horizontal="right" vertical="top"/>
    </xf>
    <xf numFmtId="178" fontId="59" fillId="32" borderId="0" xfId="0" applyNumberFormat="1" applyFont="1" applyFill="1" applyAlignment="1">
      <alignment horizontal="right" vertical="top"/>
    </xf>
    <xf numFmtId="0" fontId="59" fillId="32" borderId="12" xfId="0" applyNumberFormat="1" applyFont="1" applyFill="1" applyBorder="1" applyAlignment="1">
      <alignment horizontal="center" vertical="center" wrapText="1"/>
    </xf>
    <xf numFmtId="0" fontId="59" fillId="32" borderId="12" xfId="0" applyNumberFormat="1" applyFont="1" applyFill="1" applyBorder="1" applyAlignment="1">
      <alignment horizontal="center" vertical="center"/>
    </xf>
    <xf numFmtId="178" fontId="59" fillId="32" borderId="12" xfId="0" applyNumberFormat="1" applyFont="1" applyFill="1" applyBorder="1" applyAlignment="1">
      <alignment horizontal="right" vertical="center"/>
    </xf>
    <xf numFmtId="0" fontId="0" fillId="32" borderId="0" xfId="0" applyFill="1" applyAlignment="1">
      <alignment horizontal="center" vertical="top"/>
    </xf>
    <xf numFmtId="0" fontId="6" fillId="32" borderId="0" xfId="0" applyFont="1" applyFill="1" applyAlignment="1">
      <alignment horizontal="center" vertical="top"/>
    </xf>
    <xf numFmtId="0" fontId="7" fillId="32" borderId="12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top"/>
    </xf>
    <xf numFmtId="178" fontId="6" fillId="32" borderId="12" xfId="0" applyNumberFormat="1" applyFont="1" applyFill="1" applyBorder="1" applyAlignment="1">
      <alignment horizontal="right" vertical="center"/>
    </xf>
    <xf numFmtId="0" fontId="6" fillId="32" borderId="12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top"/>
    </xf>
    <xf numFmtId="0" fontId="6" fillId="32" borderId="15" xfId="0" applyFont="1" applyFill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right" vertical="center" wrapText="1"/>
    </xf>
    <xf numFmtId="178" fontId="7" fillId="0" borderId="12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78" fontId="15" fillId="0" borderId="12" xfId="0" applyNumberFormat="1" applyFont="1" applyBorder="1" applyAlignment="1">
      <alignment vertical="center"/>
    </xf>
    <xf numFmtId="178" fontId="9" fillId="0" borderId="12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 vertical="center"/>
    </xf>
    <xf numFmtId="178" fontId="7" fillId="0" borderId="12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 wrapText="1" readingOrder="1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178" fontId="7" fillId="0" borderId="12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/>
    </xf>
    <xf numFmtId="178" fontId="7" fillId="0" borderId="12" xfId="0" applyNumberFormat="1" applyFont="1" applyBorder="1" applyAlignment="1">
      <alignment horizontal="center" vertical="top"/>
    </xf>
    <xf numFmtId="0" fontId="15" fillId="0" borderId="13" xfId="0" applyFont="1" applyBorder="1" applyAlignment="1">
      <alignment/>
    </xf>
    <xf numFmtId="0" fontId="15" fillId="0" borderId="0" xfId="0" applyFont="1" applyAlignment="1">
      <alignment/>
    </xf>
    <xf numFmtId="49" fontId="6" fillId="0" borderId="12" xfId="0" applyNumberFormat="1" applyFont="1" applyBorder="1" applyAlignment="1">
      <alignment horizontal="center" vertical="center"/>
    </xf>
    <xf numFmtId="0" fontId="0" fillId="0" borderId="12" xfId="35" applyFont="1" applyFill="1" applyBorder="1" applyAlignment="1">
      <alignment horizontal="left" vertical="center" wrapText="1"/>
    </xf>
    <xf numFmtId="0" fontId="16" fillId="0" borderId="23" xfId="0" applyFont="1" applyBorder="1" applyAlignment="1">
      <alignment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left" vertical="top" wrapText="1" readingOrder="1"/>
    </xf>
    <xf numFmtId="0" fontId="15" fillId="0" borderId="13" xfId="0" applyFont="1" applyBorder="1" applyAlignment="1">
      <alignment vertical="center"/>
    </xf>
    <xf numFmtId="0" fontId="15" fillId="0" borderId="0" xfId="0" applyFont="1" applyAlignment="1">
      <alignment vertical="center"/>
    </xf>
    <xf numFmtId="178" fontId="0" fillId="0" borderId="12" xfId="0" applyNumberFormat="1" applyFont="1" applyBorder="1" applyAlignment="1">
      <alignment horizontal="left" vertical="center" wrapText="1"/>
    </xf>
    <xf numFmtId="0" fontId="0" fillId="0" borderId="12" xfId="35" applyFont="1" applyFill="1" applyBorder="1" applyAlignment="1">
      <alignment horizontal="left" vertical="top" wrapText="1"/>
    </xf>
    <xf numFmtId="0" fontId="0" fillId="0" borderId="24" xfId="35" applyFont="1" applyFill="1" applyBorder="1">
      <alignment horizontal="left" vertical="center" wrapText="1"/>
    </xf>
    <xf numFmtId="0" fontId="0" fillId="0" borderId="24" xfId="33" applyFont="1" applyFill="1" applyBorder="1">
      <alignment horizontal="center" vertical="center"/>
    </xf>
    <xf numFmtId="49" fontId="0" fillId="0" borderId="12" xfId="0" applyNumberFormat="1" applyFont="1" applyBorder="1" applyAlignment="1">
      <alignment horizontal="left" vertical="top" wrapText="1" readingOrder="1"/>
    </xf>
    <xf numFmtId="49" fontId="16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 readingOrder="1"/>
    </xf>
    <xf numFmtId="0" fontId="19" fillId="0" borderId="12" xfId="0" applyFont="1" applyBorder="1" applyAlignment="1">
      <alignment horizontal="left" vertical="center" wrapText="1" readingOrder="1"/>
    </xf>
    <xf numFmtId="0" fontId="18" fillId="0" borderId="11" xfId="0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78" fontId="19" fillId="0" borderId="12" xfId="0" applyNumberFormat="1" applyFont="1" applyBorder="1" applyAlignment="1">
      <alignment horizontal="left" vertical="center" wrapText="1"/>
    </xf>
    <xf numFmtId="178" fontId="18" fillId="0" borderId="12" xfId="0" applyNumberFormat="1" applyFont="1" applyBorder="1" applyAlignment="1">
      <alignment horizontal="right" vertical="center"/>
    </xf>
    <xf numFmtId="0" fontId="18" fillId="0" borderId="1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0" fillId="0" borderId="25" xfId="35" applyFont="1" applyFill="1" applyBorder="1">
      <alignment horizontal="left" vertical="center" wrapText="1"/>
    </xf>
    <xf numFmtId="0" fontId="0" fillId="0" borderId="25" xfId="33" applyFont="1" applyFill="1" applyBorder="1">
      <alignment horizontal="center" vertical="center"/>
    </xf>
    <xf numFmtId="178" fontId="7" fillId="0" borderId="12" xfId="0" applyNumberFormat="1" applyFont="1" applyBorder="1" applyAlignment="1">
      <alignment horizontal="center" vertical="top"/>
    </xf>
    <xf numFmtId="178" fontId="9" fillId="0" borderId="12" xfId="0" applyNumberFormat="1" applyFont="1" applyBorder="1" applyAlignment="1">
      <alignment horizontal="left" vertical="top" wrapText="1"/>
    </xf>
    <xf numFmtId="0" fontId="15" fillId="0" borderId="13" xfId="0" applyFont="1" applyBorder="1" applyAlignment="1">
      <alignment/>
    </xf>
    <xf numFmtId="0" fontId="15" fillId="0" borderId="0" xfId="0" applyFont="1" applyAlignment="1">
      <alignment/>
    </xf>
    <xf numFmtId="49" fontId="0" fillId="0" borderId="12" xfId="0" applyNumberFormat="1" applyFont="1" applyBorder="1" applyAlignment="1">
      <alignment horizontal="center" vertical="center"/>
    </xf>
    <xf numFmtId="0" fontId="0" fillId="0" borderId="24" xfId="35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10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178" fontId="7" fillId="0" borderId="12" xfId="0" applyNumberFormat="1" applyFont="1" applyBorder="1" applyAlignment="1">
      <alignment horizontal="left" vertical="top" wrapText="1"/>
    </xf>
    <xf numFmtId="0" fontId="6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178" fontId="6" fillId="0" borderId="27" xfId="0" applyNumberFormat="1" applyFont="1" applyBorder="1" applyAlignment="1">
      <alignment horizontal="center" vertical="top"/>
    </xf>
    <xf numFmtId="178" fontId="6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0" fontId="15" fillId="0" borderId="12" xfId="33" applyFont="1" applyFill="1" applyBorder="1">
      <alignment horizontal="center" vertical="center"/>
    </xf>
    <xf numFmtId="0" fontId="15" fillId="0" borderId="12" xfId="0" applyFont="1" applyBorder="1" applyAlignment="1">
      <alignment/>
    </xf>
    <xf numFmtId="0" fontId="12" fillId="0" borderId="23" xfId="0" applyFont="1" applyBorder="1" applyAlignment="1">
      <alignment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 readingOrder="1"/>
    </xf>
    <xf numFmtId="0" fontId="0" fillId="0" borderId="12" xfId="33" applyFont="1" applyFill="1" applyBorder="1">
      <alignment horizontal="center" vertical="center"/>
    </xf>
    <xf numFmtId="0" fontId="20" fillId="0" borderId="23" xfId="0" applyFont="1" applyBorder="1" applyAlignment="1">
      <alignment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21" fillId="0" borderId="12" xfId="33" applyFont="1" applyFill="1" applyBorder="1">
      <alignment horizontal="center" vertical="center"/>
    </xf>
    <xf numFmtId="178" fontId="9" fillId="0" borderId="12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/>
    </xf>
    <xf numFmtId="0" fontId="15" fillId="0" borderId="12" xfId="35" applyFont="1" applyFill="1" applyBorder="1">
      <alignment horizontal="left" vertical="center" wrapText="1"/>
    </xf>
    <xf numFmtId="0" fontId="6" fillId="0" borderId="29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178" fontId="6" fillId="0" borderId="30" xfId="0" applyNumberFormat="1" applyFont="1" applyBorder="1" applyAlignment="1">
      <alignment horizontal="center" vertical="top"/>
    </xf>
    <xf numFmtId="0" fontId="0" fillId="0" borderId="12" xfId="35" applyFont="1" applyFill="1" applyBorder="1">
      <alignment horizontal="left" vertical="center" wrapText="1"/>
    </xf>
    <xf numFmtId="178" fontId="6" fillId="0" borderId="30" xfId="0" applyNumberFormat="1" applyFont="1" applyBorder="1" applyAlignment="1">
      <alignment horizontal="right" vertical="center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7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78" fontId="7" fillId="0" borderId="30" xfId="0" applyNumberFormat="1" applyFont="1" applyBorder="1" applyAlignment="1">
      <alignment horizontal="center" vertical="center"/>
    </xf>
    <xf numFmtId="178" fontId="9" fillId="0" borderId="30" xfId="0" applyNumberFormat="1" applyFont="1" applyBorder="1" applyAlignment="1">
      <alignment horizontal="left" vertical="center" wrapText="1"/>
    </xf>
    <xf numFmtId="49" fontId="9" fillId="0" borderId="30" xfId="0" applyNumberFormat="1" applyFont="1" applyBorder="1" applyAlignment="1">
      <alignment horizontal="center" vertical="center"/>
    </xf>
    <xf numFmtId="178" fontId="7" fillId="0" borderId="30" xfId="0" applyNumberFormat="1" applyFont="1" applyBorder="1" applyAlignment="1">
      <alignment horizontal="right" vertical="center"/>
    </xf>
    <xf numFmtId="0" fontId="15" fillId="0" borderId="33" xfId="0" applyFont="1" applyBorder="1" applyAlignment="1">
      <alignment vertical="center"/>
    </xf>
    <xf numFmtId="178" fontId="6" fillId="32" borderId="12" xfId="0" applyNumberFormat="1" applyFont="1" applyFill="1" applyBorder="1" applyAlignment="1">
      <alignment horizontal="center" vertical="center"/>
    </xf>
    <xf numFmtId="0" fontId="7" fillId="0" borderId="24" xfId="35" applyFont="1" applyFill="1" applyBorder="1">
      <alignment horizontal="left" vertical="center" wrapText="1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178" fontId="9" fillId="0" borderId="12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0" fontId="21" fillId="0" borderId="13" xfId="0" applyFont="1" applyBorder="1" applyAlignment="1">
      <alignment/>
    </xf>
    <xf numFmtId="0" fontId="21" fillId="0" borderId="0" xfId="0" applyFont="1" applyAlignment="1">
      <alignment/>
    </xf>
    <xf numFmtId="0" fontId="6" fillId="0" borderId="34" xfId="0" applyFont="1" applyBorder="1" applyAlignment="1">
      <alignment horizontal="center" vertical="top"/>
    </xf>
    <xf numFmtId="0" fontId="0" fillId="0" borderId="35" xfId="0" applyBorder="1" applyAlignment="1">
      <alignment/>
    </xf>
    <xf numFmtId="0" fontId="0" fillId="0" borderId="30" xfId="33" applyFont="1" applyFill="1" applyBorder="1">
      <alignment horizontal="center" vertical="center"/>
    </xf>
    <xf numFmtId="0" fontId="0" fillId="0" borderId="30" xfId="0" applyBorder="1" applyAlignment="1">
      <alignment/>
    </xf>
    <xf numFmtId="0" fontId="15" fillId="0" borderId="36" xfId="33" applyFont="1" applyFill="1" applyBorder="1">
      <alignment horizontal="center" vertical="center"/>
    </xf>
    <xf numFmtId="0" fontId="15" fillId="0" borderId="24" xfId="33" applyFont="1" applyFill="1" applyBorder="1">
      <alignment horizontal="center" vertical="center"/>
    </xf>
    <xf numFmtId="0" fontId="21" fillId="0" borderId="24" xfId="35" applyFont="1" applyFill="1" applyBorder="1">
      <alignment horizontal="left" vertical="center" wrapText="1"/>
    </xf>
    <xf numFmtId="0" fontId="0" fillId="0" borderId="36" xfId="33" applyFont="1" applyFill="1" applyBorder="1">
      <alignment horizontal="center" vertical="center"/>
    </xf>
    <xf numFmtId="0" fontId="15" fillId="0" borderId="24" xfId="35" applyFont="1" applyFill="1" applyBorder="1">
      <alignment horizontal="left" vertical="center" wrapText="1"/>
    </xf>
    <xf numFmtId="178" fontId="6" fillId="0" borderId="15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 readingOrder="1"/>
    </xf>
    <xf numFmtId="49" fontId="6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 wrapText="1" readingOrder="1"/>
    </xf>
    <xf numFmtId="178" fontId="0" fillId="32" borderId="0" xfId="0" applyNumberFormat="1" applyFill="1" applyAlignment="1">
      <alignment horizontal="center" vertical="top"/>
    </xf>
    <xf numFmtId="0" fontId="6" fillId="32" borderId="12" xfId="0" applyNumberFormat="1" applyFont="1" applyFill="1" applyBorder="1" applyAlignment="1">
      <alignment horizontal="center" vertical="top"/>
    </xf>
    <xf numFmtId="178" fontId="7" fillId="32" borderId="12" xfId="0" applyNumberFormat="1" applyFont="1" applyFill="1" applyBorder="1" applyAlignment="1">
      <alignment horizontal="right" vertical="center" wrapText="1"/>
    </xf>
    <xf numFmtId="178" fontId="6" fillId="32" borderId="12" xfId="0" applyNumberFormat="1" applyFont="1" applyFill="1" applyBorder="1" applyAlignment="1">
      <alignment horizontal="center" vertical="top"/>
    </xf>
    <xf numFmtId="178" fontId="9" fillId="32" borderId="12" xfId="0" applyNumberFormat="1" applyFont="1" applyFill="1" applyBorder="1" applyAlignment="1">
      <alignment horizontal="right" vertical="center" wrapText="1"/>
    </xf>
    <xf numFmtId="178" fontId="7" fillId="32" borderId="12" xfId="0" applyNumberFormat="1" applyFont="1" applyFill="1" applyBorder="1" applyAlignment="1">
      <alignment horizontal="center" vertical="center"/>
    </xf>
    <xf numFmtId="178" fontId="9" fillId="32" borderId="12" xfId="0" applyNumberFormat="1" applyFont="1" applyFill="1" applyBorder="1" applyAlignment="1">
      <alignment horizontal="center" vertical="center"/>
    </xf>
    <xf numFmtId="178" fontId="7" fillId="32" borderId="12" xfId="0" applyNumberFormat="1" applyFont="1" applyFill="1" applyBorder="1" applyAlignment="1">
      <alignment horizontal="center" vertical="top"/>
    </xf>
    <xf numFmtId="178" fontId="9" fillId="32" borderId="12" xfId="0" applyNumberFormat="1" applyFont="1" applyFill="1" applyBorder="1" applyAlignment="1">
      <alignment horizontal="center" vertical="center"/>
    </xf>
    <xf numFmtId="185" fontId="6" fillId="32" borderId="12" xfId="0" applyNumberFormat="1" applyFont="1" applyFill="1" applyBorder="1" applyAlignment="1">
      <alignment horizontal="center" vertical="top"/>
    </xf>
    <xf numFmtId="185" fontId="6" fillId="32" borderId="12" xfId="0" applyNumberFormat="1" applyFont="1" applyFill="1" applyBorder="1" applyAlignment="1">
      <alignment horizontal="center" vertical="center"/>
    </xf>
    <xf numFmtId="178" fontId="9" fillId="32" borderId="12" xfId="0" applyNumberFormat="1" applyFont="1" applyFill="1" applyBorder="1" applyAlignment="1">
      <alignment horizontal="center" vertical="center" wrapText="1"/>
    </xf>
    <xf numFmtId="185" fontId="18" fillId="32" borderId="12" xfId="0" applyNumberFormat="1" applyFont="1" applyFill="1" applyBorder="1" applyAlignment="1">
      <alignment horizontal="center" vertical="center"/>
    </xf>
    <xf numFmtId="185" fontId="7" fillId="32" borderId="12" xfId="0" applyNumberFormat="1" applyFont="1" applyFill="1" applyBorder="1" applyAlignment="1">
      <alignment horizontal="center" vertical="center"/>
    </xf>
    <xf numFmtId="178" fontId="10" fillId="32" borderId="12" xfId="0" applyNumberFormat="1" applyFont="1" applyFill="1" applyBorder="1" applyAlignment="1">
      <alignment horizontal="center" vertical="center"/>
    </xf>
    <xf numFmtId="178" fontId="6" fillId="32" borderId="12" xfId="0" applyNumberFormat="1" applyFont="1" applyFill="1" applyBorder="1" applyAlignment="1">
      <alignment horizontal="center" vertical="center"/>
    </xf>
    <xf numFmtId="0" fontId="6" fillId="32" borderId="27" xfId="0" applyNumberFormat="1" applyFont="1" applyFill="1" applyBorder="1" applyAlignment="1">
      <alignment horizontal="center" vertical="top"/>
    </xf>
    <xf numFmtId="0" fontId="7" fillId="32" borderId="12" xfId="0" applyNumberFormat="1" applyFont="1" applyFill="1" applyBorder="1" applyAlignment="1">
      <alignment horizontal="center" vertical="top"/>
    </xf>
    <xf numFmtId="0" fontId="9" fillId="32" borderId="12" xfId="0" applyNumberFormat="1" applyFont="1" applyFill="1" applyBorder="1" applyAlignment="1">
      <alignment horizontal="center" vertical="top"/>
    </xf>
    <xf numFmtId="0" fontId="6" fillId="32" borderId="30" xfId="0" applyNumberFormat="1" applyFont="1" applyFill="1" applyBorder="1" applyAlignment="1">
      <alignment horizontal="center" vertical="top"/>
    </xf>
    <xf numFmtId="178" fontId="9" fillId="32" borderId="30" xfId="0" applyNumberFormat="1" applyFont="1" applyFill="1" applyBorder="1" applyAlignment="1">
      <alignment horizontal="center" vertical="center"/>
    </xf>
    <xf numFmtId="185" fontId="9" fillId="32" borderId="12" xfId="0" applyNumberFormat="1" applyFont="1" applyFill="1" applyBorder="1" applyAlignment="1">
      <alignment horizontal="center" vertical="top"/>
    </xf>
    <xf numFmtId="185" fontId="6" fillId="32" borderId="27" xfId="0" applyNumberFormat="1" applyFont="1" applyFill="1" applyBorder="1" applyAlignment="1">
      <alignment horizontal="center" vertical="center"/>
    </xf>
    <xf numFmtId="185" fontId="6" fillId="32" borderId="30" xfId="0" applyNumberFormat="1" applyFont="1" applyFill="1" applyBorder="1" applyAlignment="1">
      <alignment horizontal="center" vertical="top"/>
    </xf>
    <xf numFmtId="0" fontId="6" fillId="32" borderId="15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center"/>
    </xf>
    <xf numFmtId="178" fontId="6" fillId="32" borderId="0" xfId="0" applyNumberFormat="1" applyFont="1" applyFill="1" applyAlignment="1">
      <alignment horizontal="right" vertical="top"/>
    </xf>
    <xf numFmtId="178" fontId="7" fillId="32" borderId="12" xfId="0" applyNumberFormat="1" applyFont="1" applyFill="1" applyBorder="1" applyAlignment="1">
      <alignment horizontal="right" vertical="center"/>
    </xf>
    <xf numFmtId="178" fontId="6" fillId="32" borderId="15" xfId="0" applyNumberFormat="1" applyFont="1" applyFill="1" applyBorder="1" applyAlignment="1">
      <alignment horizontal="right" vertical="top"/>
    </xf>
    <xf numFmtId="178" fontId="0" fillId="32" borderId="0" xfId="0" applyNumberFormat="1" applyFill="1" applyAlignment="1">
      <alignment horizontal="right" vertical="top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vertical="center"/>
    </xf>
    <xf numFmtId="189" fontId="59" fillId="0" borderId="12" xfId="63" applyNumberFormat="1" applyFont="1" applyBorder="1" applyAlignment="1">
      <alignment vertical="center"/>
    </xf>
    <xf numFmtId="178" fontId="60" fillId="0" borderId="12" xfId="0" applyNumberFormat="1" applyFont="1" applyBorder="1" applyAlignment="1">
      <alignment horizontal="right" vertical="center"/>
    </xf>
    <xf numFmtId="0" fontId="58" fillId="0" borderId="0" xfId="0" applyFont="1" applyAlignment="1">
      <alignment vertical="center"/>
    </xf>
    <xf numFmtId="0" fontId="6" fillId="32" borderId="11" xfId="0" applyFont="1" applyFill="1" applyBorder="1" applyAlignment="1">
      <alignment horizontal="center" vertical="top"/>
    </xf>
    <xf numFmtId="0" fontId="6" fillId="32" borderId="12" xfId="0" applyFont="1" applyFill="1" applyBorder="1" applyAlignment="1">
      <alignment horizontal="left" vertical="top" wrapText="1"/>
    </xf>
    <xf numFmtId="0" fontId="6" fillId="32" borderId="12" xfId="0" applyFont="1" applyFill="1" applyBorder="1" applyAlignment="1">
      <alignment vertical="center"/>
    </xf>
    <xf numFmtId="180" fontId="6" fillId="32" borderId="12" xfId="63" applyFont="1" applyFill="1" applyBorder="1" applyAlignment="1">
      <alignment vertic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left" vertical="top" wrapText="1"/>
    </xf>
    <xf numFmtId="0" fontId="7" fillId="32" borderId="12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9" fillId="32" borderId="12" xfId="0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horizontal="left" vertical="top" wrapText="1"/>
    </xf>
    <xf numFmtId="0" fontId="6" fillId="32" borderId="12" xfId="0" applyNumberFormat="1" applyFont="1" applyFill="1" applyBorder="1" applyAlignment="1">
      <alignment horizontal="center" vertical="center"/>
    </xf>
    <xf numFmtId="185" fontId="7" fillId="0" borderId="12" xfId="0" applyNumberFormat="1" applyFont="1" applyBorder="1" applyAlignment="1">
      <alignment horizontal="center" vertical="center" wrapText="1"/>
    </xf>
    <xf numFmtId="185" fontId="6" fillId="0" borderId="12" xfId="0" applyNumberFormat="1" applyFont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185" fontId="6" fillId="0" borderId="12" xfId="0" applyNumberFormat="1" applyFont="1" applyBorder="1" applyAlignment="1">
      <alignment horizontal="right" vertical="center"/>
    </xf>
    <xf numFmtId="0" fontId="6" fillId="32" borderId="12" xfId="0" applyNumberFormat="1" applyFont="1" applyFill="1" applyBorder="1" applyAlignment="1">
      <alignment horizontal="center" vertical="center"/>
    </xf>
    <xf numFmtId="185" fontId="6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32" borderId="12" xfId="0" applyNumberFormat="1" applyFont="1" applyFill="1" applyBorder="1" applyAlignment="1">
      <alignment horizontal="center" vertical="center"/>
    </xf>
    <xf numFmtId="178" fontId="6" fillId="0" borderId="37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8" fontId="6" fillId="0" borderId="37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2" borderId="37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178" fontId="6" fillId="0" borderId="43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32" borderId="16" xfId="0" applyNumberFormat="1" applyFont="1" applyFill="1" applyBorder="1" applyAlignment="1">
      <alignment horizontal="center" vertical="center"/>
    </xf>
    <xf numFmtId="0" fontId="6" fillId="32" borderId="44" xfId="0" applyNumberFormat="1" applyFont="1" applyFill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78" fontId="6" fillId="0" borderId="43" xfId="0" applyNumberFormat="1" applyFont="1" applyBorder="1" applyAlignment="1">
      <alignment horizontal="center" vertical="center" wrapText="1"/>
    </xf>
    <xf numFmtId="178" fontId="6" fillId="0" borderId="45" xfId="0" applyNumberFormat="1" applyFont="1" applyBorder="1" applyAlignment="1">
      <alignment horizontal="center" vertical="center" wrapText="1"/>
    </xf>
    <xf numFmtId="178" fontId="6" fillId="0" borderId="46" xfId="0" applyNumberFormat="1" applyFont="1" applyBorder="1" applyAlignment="1">
      <alignment horizontal="center" vertical="center" wrapText="1"/>
    </xf>
    <xf numFmtId="178" fontId="6" fillId="32" borderId="37" xfId="0" applyNumberFormat="1" applyFont="1" applyFill="1" applyBorder="1" applyAlignment="1">
      <alignment horizontal="center" vertical="center"/>
    </xf>
    <xf numFmtId="178" fontId="8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78" fontId="0" fillId="0" borderId="0" xfId="0" applyNumberFormat="1" applyAlignment="1">
      <alignment horizontal="center" vertical="top"/>
    </xf>
    <xf numFmtId="0" fontId="14" fillId="0" borderId="4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37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ntr_arm10_Bord_900" xfId="33"/>
    <cellStyle name="Comma 2" xfId="34"/>
    <cellStyle name="left_arm10_BordWW_900" xfId="35"/>
    <cellStyle name="Normal 3" xfId="36"/>
    <cellStyle name="rgt_arm14_Money_900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zoomScale="120" zoomScaleNormal="120" workbookViewId="0" topLeftCell="A1">
      <selection activeCell="H36" sqref="H36"/>
    </sheetView>
  </sheetViews>
  <sheetFormatPr defaultColWidth="9.140625" defaultRowHeight="12"/>
  <cols>
    <col min="1" max="1" width="7.8515625" style="2" customWidth="1"/>
    <col min="2" max="2" width="40.8515625" style="3" customWidth="1"/>
    <col min="3" max="3" width="6.8515625" style="2" customWidth="1"/>
    <col min="4" max="9" width="13.28125" style="2" customWidth="1"/>
    <col min="10" max="11" width="15.140625" style="269" customWidth="1"/>
    <col min="12" max="15" width="13.00390625" style="1" customWidth="1"/>
    <col min="16" max="16" width="15.00390625" style="1" customWidth="1"/>
    <col min="17" max="18" width="14.28125" style="1" customWidth="1"/>
    <col min="19" max="19" width="12.8515625" style="1" customWidth="1"/>
    <col min="20" max="21" width="13.421875" style="1" customWidth="1"/>
    <col min="22" max="22" width="22.8515625" style="0" customWidth="1"/>
  </cols>
  <sheetData>
    <row r="1" spans="1:21" ht="27" customHeight="1">
      <c r="A1" s="295" t="s">
        <v>718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</row>
    <row r="2" spans="19:22" ht="21" customHeight="1" thickBot="1">
      <c r="S2" s="33"/>
      <c r="V2" s="34" t="s">
        <v>0</v>
      </c>
    </row>
    <row r="3" spans="1:22" ht="31.5" customHeight="1">
      <c r="A3" s="301" t="s">
        <v>1</v>
      </c>
      <c r="B3" s="299" t="s">
        <v>2</v>
      </c>
      <c r="C3" s="304" t="s">
        <v>3</v>
      </c>
      <c r="D3" s="303" t="s">
        <v>719</v>
      </c>
      <c r="E3" s="303"/>
      <c r="F3" s="303"/>
      <c r="G3" s="303" t="s">
        <v>720</v>
      </c>
      <c r="H3" s="303"/>
      <c r="I3" s="303"/>
      <c r="J3" s="303" t="s">
        <v>184</v>
      </c>
      <c r="K3" s="303"/>
      <c r="L3" s="303"/>
      <c r="M3" s="298" t="s">
        <v>721</v>
      </c>
      <c r="N3" s="298"/>
      <c r="O3" s="298"/>
      <c r="P3" s="303" t="s">
        <v>185</v>
      </c>
      <c r="Q3" s="303"/>
      <c r="R3" s="303"/>
      <c r="S3" s="303" t="s">
        <v>722</v>
      </c>
      <c r="T3" s="303"/>
      <c r="U3" s="303"/>
      <c r="V3" s="72" t="s">
        <v>617</v>
      </c>
    </row>
    <row r="4" spans="1:22" ht="21" customHeight="1">
      <c r="A4" s="302"/>
      <c r="B4" s="300"/>
      <c r="C4" s="305"/>
      <c r="D4" s="296" t="s">
        <v>4</v>
      </c>
      <c r="E4" s="296" t="s">
        <v>5</v>
      </c>
      <c r="F4" s="296"/>
      <c r="G4" s="296" t="s">
        <v>4</v>
      </c>
      <c r="H4" s="296" t="s">
        <v>5</v>
      </c>
      <c r="I4" s="296"/>
      <c r="J4" s="297" t="s">
        <v>4</v>
      </c>
      <c r="K4" s="296" t="s">
        <v>5</v>
      </c>
      <c r="L4" s="296"/>
      <c r="M4" s="296" t="s">
        <v>4</v>
      </c>
      <c r="N4" s="296" t="s">
        <v>5</v>
      </c>
      <c r="O4" s="296"/>
      <c r="P4" s="296" t="s">
        <v>4</v>
      </c>
      <c r="Q4" s="296" t="s">
        <v>5</v>
      </c>
      <c r="R4" s="296"/>
      <c r="S4" s="296" t="s">
        <v>4</v>
      </c>
      <c r="T4" s="296" t="s">
        <v>5</v>
      </c>
      <c r="U4" s="296"/>
      <c r="V4" s="310" t="s">
        <v>726</v>
      </c>
    </row>
    <row r="5" spans="1:22" ht="54" customHeight="1">
      <c r="A5" s="302"/>
      <c r="B5" s="300"/>
      <c r="C5" s="306"/>
      <c r="D5" s="296"/>
      <c r="E5" s="14" t="s">
        <v>6</v>
      </c>
      <c r="F5" s="14" t="s">
        <v>7</v>
      </c>
      <c r="G5" s="296"/>
      <c r="H5" s="14" t="s">
        <v>6</v>
      </c>
      <c r="I5" s="14" t="s">
        <v>7</v>
      </c>
      <c r="J5" s="297"/>
      <c r="K5" s="81" t="s">
        <v>6</v>
      </c>
      <c r="L5" s="14" t="s">
        <v>7</v>
      </c>
      <c r="M5" s="296"/>
      <c r="N5" s="14" t="s">
        <v>6</v>
      </c>
      <c r="O5" s="14" t="s">
        <v>7</v>
      </c>
      <c r="P5" s="296"/>
      <c r="Q5" s="14" t="s">
        <v>6</v>
      </c>
      <c r="R5" s="14" t="s">
        <v>7</v>
      </c>
      <c r="S5" s="296"/>
      <c r="T5" s="14" t="s">
        <v>6</v>
      </c>
      <c r="U5" s="14" t="s">
        <v>7</v>
      </c>
      <c r="V5" s="310"/>
    </row>
    <row r="6" spans="1:22" s="6" customFormat="1" ht="23.25" customHeight="1">
      <c r="A6" s="15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94">
        <v>10</v>
      </c>
      <c r="K6" s="94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3">
        <v>22</v>
      </c>
    </row>
    <row r="7" spans="1:22" s="6" customFormat="1" ht="23.25" customHeight="1">
      <c r="A7" s="16" t="s">
        <v>8</v>
      </c>
      <c r="B7" s="17" t="s">
        <v>9</v>
      </c>
      <c r="C7" s="18" t="s">
        <v>10</v>
      </c>
      <c r="D7" s="86">
        <f>E7+F7</f>
        <v>4996608.8</v>
      </c>
      <c r="E7" s="87">
        <v>3272146.5</v>
      </c>
      <c r="F7" s="86">
        <v>1724462.3</v>
      </c>
      <c r="G7" s="87">
        <v>3530410</v>
      </c>
      <c r="H7" s="87">
        <v>3530410</v>
      </c>
      <c r="I7" s="18"/>
      <c r="J7" s="106">
        <v>4101896.4</v>
      </c>
      <c r="K7" s="106">
        <f>K9+K43+K58</f>
        <v>4101896.4</v>
      </c>
      <c r="L7" s="19"/>
      <c r="M7" s="19">
        <f>J7-G7</f>
        <v>571486.3999999999</v>
      </c>
      <c r="N7" s="19">
        <f>K7-H7</f>
        <v>571486.3999999999</v>
      </c>
      <c r="O7" s="19"/>
      <c r="P7" s="19">
        <f>J7*0.06+K7</f>
        <v>4348010.184</v>
      </c>
      <c r="Q7" s="19">
        <f>K7*0.06+K7</f>
        <v>4348010.184</v>
      </c>
      <c r="R7" s="19"/>
      <c r="S7" s="19">
        <f>P7*0.05+Q7</f>
        <v>4565410.693200001</v>
      </c>
      <c r="T7" s="19">
        <f>Q7*0.05+Q7</f>
        <v>4565410.693200001</v>
      </c>
      <c r="U7" s="19"/>
      <c r="V7" s="73"/>
    </row>
    <row r="8" spans="1:22" ht="16.5" customHeight="1">
      <c r="A8" s="20"/>
      <c r="B8" s="21" t="s">
        <v>5</v>
      </c>
      <c r="C8" s="22"/>
      <c r="D8" s="88"/>
      <c r="E8" s="88"/>
      <c r="F8" s="88"/>
      <c r="G8" s="88"/>
      <c r="H8" s="88"/>
      <c r="I8" s="22"/>
      <c r="J8" s="106">
        <f aca="true" t="shared" si="0" ref="J8:K71">G8*0.04+G8</f>
        <v>0</v>
      </c>
      <c r="K8" s="106">
        <f t="shared" si="0"/>
        <v>0</v>
      </c>
      <c r="L8" s="23"/>
      <c r="M8" s="19">
        <f aca="true" t="shared" si="1" ref="M8:M71">J8-G8</f>
        <v>0</v>
      </c>
      <c r="N8" s="19">
        <f aca="true" t="shared" si="2" ref="N8:N71">K8-H8</f>
        <v>0</v>
      </c>
      <c r="O8" s="23"/>
      <c r="P8" s="19">
        <f aca="true" t="shared" si="3" ref="P8:P71">J8*0.06+K8</f>
        <v>0</v>
      </c>
      <c r="Q8" s="19">
        <f aca="true" t="shared" si="4" ref="Q8:Q71">K8*0.06+K8</f>
        <v>0</v>
      </c>
      <c r="R8" s="23"/>
      <c r="S8" s="19">
        <f aca="true" t="shared" si="5" ref="S8:S71">P8*0.05+Q8</f>
        <v>0</v>
      </c>
      <c r="T8" s="19">
        <f aca="true" t="shared" si="6" ref="T8:T71">Q8*0.05+Q8</f>
        <v>0</v>
      </c>
      <c r="U8" s="23"/>
      <c r="V8" s="74"/>
    </row>
    <row r="9" spans="1:22" s="6" customFormat="1" ht="40.5" customHeight="1">
      <c r="A9" s="16" t="s">
        <v>11</v>
      </c>
      <c r="B9" s="17" t="s">
        <v>12</v>
      </c>
      <c r="C9" s="18" t="s">
        <v>13</v>
      </c>
      <c r="D9" s="87">
        <v>654838.9</v>
      </c>
      <c r="E9" s="86">
        <v>654838.909</v>
      </c>
      <c r="F9" s="89">
        <v>0</v>
      </c>
      <c r="G9" s="87">
        <v>631510</v>
      </c>
      <c r="H9" s="87">
        <v>631510</v>
      </c>
      <c r="I9" s="18"/>
      <c r="J9" s="106">
        <v>641023</v>
      </c>
      <c r="K9" s="106">
        <v>641023</v>
      </c>
      <c r="L9" s="19"/>
      <c r="M9" s="19">
        <f t="shared" si="1"/>
        <v>9513</v>
      </c>
      <c r="N9" s="19">
        <f t="shared" si="2"/>
        <v>9513</v>
      </c>
      <c r="O9" s="19"/>
      <c r="P9" s="19">
        <f t="shared" si="3"/>
        <v>679484.38</v>
      </c>
      <c r="Q9" s="19">
        <f t="shared" si="4"/>
        <v>679484.38</v>
      </c>
      <c r="R9" s="19"/>
      <c r="S9" s="19">
        <f t="shared" si="5"/>
        <v>713458.599</v>
      </c>
      <c r="T9" s="19">
        <f t="shared" si="6"/>
        <v>713458.599</v>
      </c>
      <c r="U9" s="19"/>
      <c r="V9" s="73"/>
    </row>
    <row r="10" spans="1:22" ht="19.5" customHeight="1">
      <c r="A10" s="20"/>
      <c r="B10" s="21" t="s">
        <v>5</v>
      </c>
      <c r="C10" s="22"/>
      <c r="D10" s="88"/>
      <c r="E10" s="88"/>
      <c r="F10" s="90"/>
      <c r="G10" s="88"/>
      <c r="H10" s="88"/>
      <c r="I10" s="22"/>
      <c r="J10" s="106">
        <f t="shared" si="0"/>
        <v>0</v>
      </c>
      <c r="K10" s="106">
        <f t="shared" si="0"/>
        <v>0</v>
      </c>
      <c r="L10" s="23"/>
      <c r="M10" s="19">
        <f t="shared" si="1"/>
        <v>0</v>
      </c>
      <c r="N10" s="19">
        <f t="shared" si="2"/>
        <v>0</v>
      </c>
      <c r="O10" s="23"/>
      <c r="P10" s="19">
        <f t="shared" si="3"/>
        <v>0</v>
      </c>
      <c r="Q10" s="19">
        <f t="shared" si="4"/>
        <v>0</v>
      </c>
      <c r="R10" s="23"/>
      <c r="S10" s="19">
        <f t="shared" si="5"/>
        <v>0</v>
      </c>
      <c r="T10" s="19">
        <f t="shared" si="6"/>
        <v>0</v>
      </c>
      <c r="U10" s="23"/>
      <c r="V10" s="74"/>
    </row>
    <row r="11" spans="1:22" s="6" customFormat="1" ht="39.75" customHeight="1">
      <c r="A11" s="16" t="s">
        <v>14</v>
      </c>
      <c r="B11" s="17" t="s">
        <v>15</v>
      </c>
      <c r="C11" s="18" t="s">
        <v>16</v>
      </c>
      <c r="D11" s="87">
        <v>154042.6</v>
      </c>
      <c r="E11" s="86">
        <v>154042.641</v>
      </c>
      <c r="F11" s="89">
        <v>0</v>
      </c>
      <c r="G11" s="87">
        <v>159100</v>
      </c>
      <c r="H11" s="87">
        <v>159100</v>
      </c>
      <c r="I11" s="18"/>
      <c r="J11" s="106">
        <v>188826.9</v>
      </c>
      <c r="K11" s="106">
        <v>188826.9</v>
      </c>
      <c r="L11" s="19"/>
      <c r="M11" s="19">
        <f t="shared" si="1"/>
        <v>29726.899999999994</v>
      </c>
      <c r="N11" s="19">
        <f t="shared" si="2"/>
        <v>29726.899999999994</v>
      </c>
      <c r="O11" s="19"/>
      <c r="P11" s="19">
        <f t="shared" si="3"/>
        <v>200156.514</v>
      </c>
      <c r="Q11" s="19">
        <f t="shared" si="4"/>
        <v>200156.514</v>
      </c>
      <c r="R11" s="19"/>
      <c r="S11" s="19">
        <f t="shared" si="5"/>
        <v>210164.3397</v>
      </c>
      <c r="T11" s="19">
        <f t="shared" si="6"/>
        <v>210164.3397</v>
      </c>
      <c r="U11" s="19"/>
      <c r="V11" s="315" t="s">
        <v>627</v>
      </c>
    </row>
    <row r="12" spans="1:22" ht="12.75" customHeight="1">
      <c r="A12" s="20"/>
      <c r="B12" s="21" t="s">
        <v>5</v>
      </c>
      <c r="C12" s="22"/>
      <c r="D12" s="88"/>
      <c r="E12" s="88"/>
      <c r="F12" s="90"/>
      <c r="G12" s="88"/>
      <c r="H12" s="88"/>
      <c r="I12" s="22"/>
      <c r="J12" s="106">
        <f t="shared" si="0"/>
        <v>0</v>
      </c>
      <c r="K12" s="106">
        <f t="shared" si="0"/>
        <v>0</v>
      </c>
      <c r="L12" s="23"/>
      <c r="M12" s="19">
        <f t="shared" si="1"/>
        <v>0</v>
      </c>
      <c r="N12" s="19">
        <f t="shared" si="2"/>
        <v>0</v>
      </c>
      <c r="O12" s="23"/>
      <c r="P12" s="19">
        <f t="shared" si="3"/>
        <v>0</v>
      </c>
      <c r="Q12" s="19">
        <f t="shared" si="4"/>
        <v>0</v>
      </c>
      <c r="R12" s="23"/>
      <c r="S12" s="19">
        <f t="shared" si="5"/>
        <v>0</v>
      </c>
      <c r="T12" s="19">
        <f t="shared" si="6"/>
        <v>0</v>
      </c>
      <c r="U12" s="23"/>
      <c r="V12" s="316"/>
    </row>
    <row r="13" spans="1:22" s="6" customFormat="1" ht="40.5" customHeight="1">
      <c r="A13" s="10" t="s">
        <v>17</v>
      </c>
      <c r="B13" s="24" t="s">
        <v>18</v>
      </c>
      <c r="C13" s="11" t="s">
        <v>10</v>
      </c>
      <c r="D13" s="88">
        <v>2200.9</v>
      </c>
      <c r="E13" s="88">
        <v>2200.9</v>
      </c>
      <c r="F13" s="89">
        <v>0</v>
      </c>
      <c r="G13" s="88">
        <v>0</v>
      </c>
      <c r="H13" s="88">
        <v>0</v>
      </c>
      <c r="I13" s="11"/>
      <c r="J13" s="106">
        <f t="shared" si="0"/>
        <v>0</v>
      </c>
      <c r="K13" s="106">
        <f t="shared" si="0"/>
        <v>0</v>
      </c>
      <c r="L13" s="26"/>
      <c r="M13" s="19">
        <f t="shared" si="1"/>
        <v>0</v>
      </c>
      <c r="N13" s="19">
        <f t="shared" si="2"/>
        <v>0</v>
      </c>
      <c r="O13" s="26"/>
      <c r="P13" s="19">
        <f t="shared" si="3"/>
        <v>0</v>
      </c>
      <c r="Q13" s="19">
        <f t="shared" si="4"/>
        <v>0</v>
      </c>
      <c r="R13" s="26"/>
      <c r="S13" s="19">
        <f t="shared" si="5"/>
        <v>0</v>
      </c>
      <c r="T13" s="19">
        <f t="shared" si="6"/>
        <v>0</v>
      </c>
      <c r="U13" s="26"/>
      <c r="V13" s="316"/>
    </row>
    <row r="14" spans="1:22" s="6" customFormat="1" ht="33.75" customHeight="1">
      <c r="A14" s="10" t="s">
        <v>19</v>
      </c>
      <c r="B14" s="24" t="s">
        <v>20</v>
      </c>
      <c r="C14" s="11" t="s">
        <v>10</v>
      </c>
      <c r="D14" s="88">
        <v>39142.2</v>
      </c>
      <c r="E14" s="88">
        <v>39142.2</v>
      </c>
      <c r="F14" s="89">
        <v>0</v>
      </c>
      <c r="G14" s="88">
        <v>16650</v>
      </c>
      <c r="H14" s="88">
        <v>16650</v>
      </c>
      <c r="I14" s="11"/>
      <c r="J14" s="106">
        <v>17452</v>
      </c>
      <c r="K14" s="106">
        <v>17452</v>
      </c>
      <c r="L14" s="26"/>
      <c r="M14" s="19">
        <f t="shared" si="1"/>
        <v>802</v>
      </c>
      <c r="N14" s="19">
        <f t="shared" si="2"/>
        <v>802</v>
      </c>
      <c r="O14" s="26"/>
      <c r="P14" s="19">
        <f t="shared" si="3"/>
        <v>18499.12</v>
      </c>
      <c r="Q14" s="19">
        <f t="shared" si="4"/>
        <v>18499.12</v>
      </c>
      <c r="R14" s="26"/>
      <c r="S14" s="19">
        <f t="shared" si="5"/>
        <v>19424.075999999997</v>
      </c>
      <c r="T14" s="19">
        <f t="shared" si="6"/>
        <v>19424.075999999997</v>
      </c>
      <c r="U14" s="26"/>
      <c r="V14" s="316"/>
    </row>
    <row r="15" spans="1:22" s="6" customFormat="1" ht="33.75" customHeight="1">
      <c r="A15" s="10" t="s">
        <v>21</v>
      </c>
      <c r="B15" s="24" t="s">
        <v>22</v>
      </c>
      <c r="C15" s="11" t="s">
        <v>10</v>
      </c>
      <c r="D15" s="88">
        <v>112699.5</v>
      </c>
      <c r="E15" s="88">
        <v>112699.5</v>
      </c>
      <c r="F15" s="89">
        <v>0</v>
      </c>
      <c r="G15" s="88">
        <v>142450</v>
      </c>
      <c r="H15" s="88">
        <v>142450</v>
      </c>
      <c r="I15" s="11"/>
      <c r="J15" s="106">
        <v>165314</v>
      </c>
      <c r="K15" s="106">
        <v>165314</v>
      </c>
      <c r="L15" s="26"/>
      <c r="M15" s="19">
        <f t="shared" si="1"/>
        <v>22864</v>
      </c>
      <c r="N15" s="19">
        <f t="shared" si="2"/>
        <v>22864</v>
      </c>
      <c r="O15" s="26"/>
      <c r="P15" s="19">
        <f t="shared" si="3"/>
        <v>175232.84</v>
      </c>
      <c r="Q15" s="19">
        <f t="shared" si="4"/>
        <v>175232.84</v>
      </c>
      <c r="R15" s="26"/>
      <c r="S15" s="19">
        <f t="shared" si="5"/>
        <v>183994.482</v>
      </c>
      <c r="T15" s="19">
        <f t="shared" si="6"/>
        <v>183994.482</v>
      </c>
      <c r="U15" s="26"/>
      <c r="V15" s="316"/>
    </row>
    <row r="16" spans="1:22" s="6" customFormat="1" ht="19.5" customHeight="1">
      <c r="A16" s="16" t="s">
        <v>23</v>
      </c>
      <c r="B16" s="17" t="s">
        <v>24</v>
      </c>
      <c r="C16" s="18" t="s">
        <v>25</v>
      </c>
      <c r="D16" s="87">
        <v>460558.4</v>
      </c>
      <c r="E16" s="87">
        <v>460558.4</v>
      </c>
      <c r="F16" s="89">
        <v>0</v>
      </c>
      <c r="G16" s="87">
        <v>442300</v>
      </c>
      <c r="H16" s="87">
        <v>442300</v>
      </c>
      <c r="I16" s="18"/>
      <c r="J16" s="106">
        <v>470200</v>
      </c>
      <c r="K16" s="106">
        <v>470200</v>
      </c>
      <c r="L16" s="19"/>
      <c r="M16" s="19">
        <f t="shared" si="1"/>
        <v>27900</v>
      </c>
      <c r="N16" s="19">
        <f t="shared" si="2"/>
        <v>27900</v>
      </c>
      <c r="O16" s="19"/>
      <c r="P16" s="19">
        <f t="shared" si="3"/>
        <v>498412</v>
      </c>
      <c r="Q16" s="19">
        <f t="shared" si="4"/>
        <v>498412</v>
      </c>
      <c r="R16" s="19"/>
      <c r="S16" s="19">
        <f t="shared" si="5"/>
        <v>523332.6</v>
      </c>
      <c r="T16" s="19">
        <f t="shared" si="6"/>
        <v>523332.6</v>
      </c>
      <c r="U16" s="19"/>
      <c r="V16" s="316"/>
    </row>
    <row r="17" spans="1:22" ht="16.5" customHeight="1">
      <c r="A17" s="20"/>
      <c r="B17" s="21" t="s">
        <v>5</v>
      </c>
      <c r="C17" s="22"/>
      <c r="D17" s="88"/>
      <c r="E17" s="88"/>
      <c r="F17" s="90"/>
      <c r="G17" s="88"/>
      <c r="H17" s="88"/>
      <c r="I17" s="22"/>
      <c r="J17" s="106">
        <f t="shared" si="0"/>
        <v>0</v>
      </c>
      <c r="K17" s="106">
        <f t="shared" si="0"/>
        <v>0</v>
      </c>
      <c r="L17" s="23"/>
      <c r="M17" s="19">
        <f t="shared" si="1"/>
        <v>0</v>
      </c>
      <c r="N17" s="19">
        <f t="shared" si="2"/>
        <v>0</v>
      </c>
      <c r="O17" s="23"/>
      <c r="P17" s="19">
        <f t="shared" si="3"/>
        <v>0</v>
      </c>
      <c r="Q17" s="19">
        <f t="shared" si="4"/>
        <v>0</v>
      </c>
      <c r="R17" s="23"/>
      <c r="S17" s="19">
        <f t="shared" si="5"/>
        <v>0</v>
      </c>
      <c r="T17" s="19">
        <f t="shared" si="6"/>
        <v>0</v>
      </c>
      <c r="U17" s="23"/>
      <c r="V17" s="316"/>
    </row>
    <row r="18" spans="1:22" s="6" customFormat="1" ht="19.5" customHeight="1">
      <c r="A18" s="10" t="s">
        <v>26</v>
      </c>
      <c r="B18" s="24" t="s">
        <v>27</v>
      </c>
      <c r="C18" s="11" t="s">
        <v>10</v>
      </c>
      <c r="D18" s="88">
        <v>460558.4</v>
      </c>
      <c r="E18" s="88">
        <v>460558.4</v>
      </c>
      <c r="F18" s="89">
        <v>0</v>
      </c>
      <c r="G18" s="88">
        <v>442300</v>
      </c>
      <c r="H18" s="88">
        <v>442300</v>
      </c>
      <c r="I18" s="11"/>
      <c r="J18" s="106">
        <v>470200</v>
      </c>
      <c r="K18" s="106">
        <v>470200</v>
      </c>
      <c r="L18" s="26"/>
      <c r="M18" s="19">
        <f t="shared" si="1"/>
        <v>27900</v>
      </c>
      <c r="N18" s="19">
        <f t="shared" si="2"/>
        <v>27900</v>
      </c>
      <c r="O18" s="26"/>
      <c r="P18" s="19">
        <f t="shared" si="3"/>
        <v>498412</v>
      </c>
      <c r="Q18" s="19">
        <f t="shared" si="4"/>
        <v>498412</v>
      </c>
      <c r="R18" s="26"/>
      <c r="S18" s="19">
        <f t="shared" si="5"/>
        <v>523332.6</v>
      </c>
      <c r="T18" s="19">
        <f t="shared" si="6"/>
        <v>523332.6</v>
      </c>
      <c r="U18" s="26"/>
      <c r="V18" s="317"/>
    </row>
    <row r="19" spans="1:22" s="6" customFormat="1" ht="113.25" customHeight="1">
      <c r="A19" s="16" t="s">
        <v>28</v>
      </c>
      <c r="B19" s="17" t="s">
        <v>29</v>
      </c>
      <c r="C19" s="18" t="s">
        <v>30</v>
      </c>
      <c r="D19" s="87">
        <v>20201.4</v>
      </c>
      <c r="E19" s="87">
        <v>20201.4</v>
      </c>
      <c r="F19" s="89">
        <v>0</v>
      </c>
      <c r="G19" s="87">
        <v>17110</v>
      </c>
      <c r="H19" s="87">
        <v>17110</v>
      </c>
      <c r="I19" s="18"/>
      <c r="J19" s="106">
        <v>18600</v>
      </c>
      <c r="K19" s="106">
        <v>18600</v>
      </c>
      <c r="L19" s="19"/>
      <c r="M19" s="19">
        <f t="shared" si="1"/>
        <v>1490</v>
      </c>
      <c r="N19" s="19">
        <f t="shared" si="2"/>
        <v>1490</v>
      </c>
      <c r="O19" s="19"/>
      <c r="P19" s="19">
        <f t="shared" si="3"/>
        <v>19716</v>
      </c>
      <c r="Q19" s="19">
        <f t="shared" si="4"/>
        <v>19716</v>
      </c>
      <c r="R19" s="19"/>
      <c r="S19" s="19">
        <f t="shared" si="5"/>
        <v>20701.8</v>
      </c>
      <c r="T19" s="19">
        <f t="shared" si="6"/>
        <v>20701.8</v>
      </c>
      <c r="U19" s="19"/>
      <c r="V19" s="95" t="s">
        <v>628</v>
      </c>
    </row>
    <row r="20" spans="1:22" ht="12.75" customHeight="1">
      <c r="A20" s="20"/>
      <c r="B20" s="21" t="s">
        <v>5</v>
      </c>
      <c r="C20" s="22"/>
      <c r="D20" s="88"/>
      <c r="E20" s="88"/>
      <c r="F20" s="90"/>
      <c r="G20" s="88"/>
      <c r="H20" s="88"/>
      <c r="I20" s="22"/>
      <c r="J20" s="106">
        <f t="shared" si="0"/>
        <v>0</v>
      </c>
      <c r="K20" s="106">
        <f t="shared" si="0"/>
        <v>0</v>
      </c>
      <c r="L20" s="23"/>
      <c r="M20" s="19">
        <f t="shared" si="1"/>
        <v>0</v>
      </c>
      <c r="N20" s="19">
        <f t="shared" si="2"/>
        <v>0</v>
      </c>
      <c r="O20" s="23"/>
      <c r="P20" s="19">
        <f t="shared" si="3"/>
        <v>0</v>
      </c>
      <c r="Q20" s="19">
        <f t="shared" si="4"/>
        <v>0</v>
      </c>
      <c r="R20" s="23"/>
      <c r="S20" s="19">
        <f t="shared" si="5"/>
        <v>0</v>
      </c>
      <c r="T20" s="19">
        <f t="shared" si="6"/>
        <v>0</v>
      </c>
      <c r="U20" s="23"/>
      <c r="V20" s="74"/>
    </row>
    <row r="21" spans="1:22" ht="49.5" customHeight="1">
      <c r="A21" s="20" t="s">
        <v>31</v>
      </c>
      <c r="B21" s="21" t="s">
        <v>32</v>
      </c>
      <c r="C21" s="22" t="s">
        <v>10</v>
      </c>
      <c r="D21" s="88">
        <v>0</v>
      </c>
      <c r="E21" s="88">
        <v>0</v>
      </c>
      <c r="F21" s="89">
        <v>0</v>
      </c>
      <c r="G21" s="88">
        <v>0</v>
      </c>
      <c r="H21" s="88">
        <v>0</v>
      </c>
      <c r="I21" s="22"/>
      <c r="J21" s="106">
        <f t="shared" si="0"/>
        <v>0</v>
      </c>
      <c r="K21" s="106">
        <f t="shared" si="0"/>
        <v>0</v>
      </c>
      <c r="L21" s="23"/>
      <c r="M21" s="19">
        <f t="shared" si="1"/>
        <v>0</v>
      </c>
      <c r="N21" s="19">
        <f t="shared" si="2"/>
        <v>0</v>
      </c>
      <c r="O21" s="23"/>
      <c r="P21" s="19">
        <f t="shared" si="3"/>
        <v>0</v>
      </c>
      <c r="Q21" s="19">
        <f t="shared" si="4"/>
        <v>0</v>
      </c>
      <c r="R21" s="23"/>
      <c r="S21" s="19">
        <f t="shared" si="5"/>
        <v>0</v>
      </c>
      <c r="T21" s="19">
        <f t="shared" si="6"/>
        <v>0</v>
      </c>
      <c r="U21" s="23"/>
      <c r="V21" s="74"/>
    </row>
    <row r="22" spans="1:22" ht="56.25" customHeight="1">
      <c r="A22" s="20" t="s">
        <v>33</v>
      </c>
      <c r="B22" s="21" t="s">
        <v>34</v>
      </c>
      <c r="C22" s="22" t="s">
        <v>10</v>
      </c>
      <c r="D22" s="88">
        <v>0</v>
      </c>
      <c r="E22" s="88">
        <v>0</v>
      </c>
      <c r="F22" s="91">
        <v>0</v>
      </c>
      <c r="G22" s="88">
        <v>0</v>
      </c>
      <c r="H22" s="88">
        <v>0</v>
      </c>
      <c r="I22" s="22"/>
      <c r="J22" s="106">
        <f t="shared" si="0"/>
        <v>0</v>
      </c>
      <c r="K22" s="106">
        <f t="shared" si="0"/>
        <v>0</v>
      </c>
      <c r="L22" s="23"/>
      <c r="M22" s="19">
        <f t="shared" si="1"/>
        <v>0</v>
      </c>
      <c r="N22" s="19">
        <f t="shared" si="2"/>
        <v>0</v>
      </c>
      <c r="O22" s="23"/>
      <c r="P22" s="19">
        <f t="shared" si="3"/>
        <v>0</v>
      </c>
      <c r="Q22" s="19">
        <f t="shared" si="4"/>
        <v>0</v>
      </c>
      <c r="R22" s="23"/>
      <c r="S22" s="19">
        <f t="shared" si="5"/>
        <v>0</v>
      </c>
      <c r="T22" s="19">
        <f t="shared" si="6"/>
        <v>0</v>
      </c>
      <c r="U22" s="23"/>
      <c r="V22" s="74"/>
    </row>
    <row r="23" spans="1:22" ht="35.25" customHeight="1">
      <c r="A23" s="20" t="s">
        <v>35</v>
      </c>
      <c r="B23" s="21" t="s">
        <v>36</v>
      </c>
      <c r="C23" s="22" t="s">
        <v>10</v>
      </c>
      <c r="D23" s="88">
        <v>185</v>
      </c>
      <c r="E23" s="88">
        <v>185</v>
      </c>
      <c r="F23" s="89">
        <v>0</v>
      </c>
      <c r="G23" s="88">
        <v>250</v>
      </c>
      <c r="H23" s="88">
        <v>250</v>
      </c>
      <c r="I23" s="22"/>
      <c r="J23" s="106">
        <v>300</v>
      </c>
      <c r="K23" s="106">
        <v>300</v>
      </c>
      <c r="L23" s="23"/>
      <c r="M23" s="19">
        <f t="shared" si="1"/>
        <v>50</v>
      </c>
      <c r="N23" s="19">
        <f t="shared" si="2"/>
        <v>50</v>
      </c>
      <c r="O23" s="23"/>
      <c r="P23" s="19">
        <f t="shared" si="3"/>
        <v>318</v>
      </c>
      <c r="Q23" s="19">
        <f t="shared" si="4"/>
        <v>318</v>
      </c>
      <c r="R23" s="23"/>
      <c r="S23" s="19">
        <f t="shared" si="5"/>
        <v>333.9</v>
      </c>
      <c r="T23" s="19">
        <f t="shared" si="6"/>
        <v>333.9</v>
      </c>
      <c r="U23" s="23"/>
      <c r="V23" s="74"/>
    </row>
    <row r="24" spans="1:22" ht="73.5">
      <c r="A24" s="20" t="s">
        <v>37</v>
      </c>
      <c r="B24" s="21" t="s">
        <v>38</v>
      </c>
      <c r="C24" s="22" t="s">
        <v>10</v>
      </c>
      <c r="D24" s="88">
        <v>701.8</v>
      </c>
      <c r="E24" s="88">
        <v>701.8</v>
      </c>
      <c r="F24" s="92">
        <v>0</v>
      </c>
      <c r="G24" s="88">
        <v>550</v>
      </c>
      <c r="H24" s="88">
        <v>550</v>
      </c>
      <c r="I24" s="22"/>
      <c r="J24" s="106">
        <v>610</v>
      </c>
      <c r="K24" s="106">
        <v>610</v>
      </c>
      <c r="L24" s="23"/>
      <c r="M24" s="19">
        <f t="shared" si="1"/>
        <v>60</v>
      </c>
      <c r="N24" s="19">
        <f t="shared" si="2"/>
        <v>60</v>
      </c>
      <c r="O24" s="23"/>
      <c r="P24" s="19">
        <f t="shared" si="3"/>
        <v>646.6</v>
      </c>
      <c r="Q24" s="19">
        <f t="shared" si="4"/>
        <v>646.6</v>
      </c>
      <c r="R24" s="23"/>
      <c r="S24" s="19">
        <f t="shared" si="5"/>
        <v>678.9300000000001</v>
      </c>
      <c r="T24" s="19">
        <f t="shared" si="6"/>
        <v>678.9300000000001</v>
      </c>
      <c r="U24" s="23"/>
      <c r="V24" s="74"/>
    </row>
    <row r="25" spans="1:22" ht="82.5" customHeight="1">
      <c r="A25" s="20" t="s">
        <v>39</v>
      </c>
      <c r="B25" s="21" t="s">
        <v>40</v>
      </c>
      <c r="C25" s="22" t="s">
        <v>10</v>
      </c>
      <c r="D25" s="88">
        <v>0</v>
      </c>
      <c r="E25" s="88">
        <v>0</v>
      </c>
      <c r="F25" s="92">
        <v>0</v>
      </c>
      <c r="G25" s="88">
        <v>0</v>
      </c>
      <c r="H25" s="88">
        <v>0</v>
      </c>
      <c r="I25" s="22"/>
      <c r="J25" s="106">
        <f t="shared" si="0"/>
        <v>0</v>
      </c>
      <c r="K25" s="106">
        <f t="shared" si="0"/>
        <v>0</v>
      </c>
      <c r="L25" s="23"/>
      <c r="M25" s="19">
        <f t="shared" si="1"/>
        <v>0</v>
      </c>
      <c r="N25" s="19">
        <f t="shared" si="2"/>
        <v>0</v>
      </c>
      <c r="O25" s="23"/>
      <c r="P25" s="19">
        <f t="shared" si="3"/>
        <v>0</v>
      </c>
      <c r="Q25" s="19">
        <f t="shared" si="4"/>
        <v>0</v>
      </c>
      <c r="R25" s="23"/>
      <c r="S25" s="19">
        <f t="shared" si="5"/>
        <v>0</v>
      </c>
      <c r="T25" s="19">
        <f t="shared" si="6"/>
        <v>0</v>
      </c>
      <c r="U25" s="23"/>
      <c r="V25" s="74"/>
    </row>
    <row r="26" spans="1:22" ht="51.75" customHeight="1">
      <c r="A26" s="20" t="s">
        <v>41</v>
      </c>
      <c r="B26" s="21" t="s">
        <v>42</v>
      </c>
      <c r="C26" s="22" t="s">
        <v>10</v>
      </c>
      <c r="D26" s="88">
        <v>0</v>
      </c>
      <c r="E26" s="88">
        <v>0</v>
      </c>
      <c r="F26" s="92">
        <v>0</v>
      </c>
      <c r="G26" s="88">
        <v>0</v>
      </c>
      <c r="H26" s="88">
        <v>0</v>
      </c>
      <c r="I26" s="22"/>
      <c r="J26" s="106">
        <f t="shared" si="0"/>
        <v>0</v>
      </c>
      <c r="K26" s="106">
        <f t="shared" si="0"/>
        <v>0</v>
      </c>
      <c r="L26" s="23"/>
      <c r="M26" s="19">
        <f t="shared" si="1"/>
        <v>0</v>
      </c>
      <c r="N26" s="19">
        <f t="shared" si="2"/>
        <v>0</v>
      </c>
      <c r="O26" s="23"/>
      <c r="P26" s="19">
        <f t="shared" si="3"/>
        <v>0</v>
      </c>
      <c r="Q26" s="19">
        <f t="shared" si="4"/>
        <v>0</v>
      </c>
      <c r="R26" s="23"/>
      <c r="S26" s="19">
        <f t="shared" si="5"/>
        <v>0</v>
      </c>
      <c r="T26" s="19">
        <f t="shared" si="6"/>
        <v>0</v>
      </c>
      <c r="U26" s="23"/>
      <c r="V26" s="74"/>
    </row>
    <row r="27" spans="1:22" ht="40.5" customHeight="1">
      <c r="A27" s="20" t="s">
        <v>43</v>
      </c>
      <c r="B27" s="21" t="s">
        <v>44</v>
      </c>
      <c r="C27" s="22" t="s">
        <v>10</v>
      </c>
      <c r="D27" s="88">
        <v>18106.6</v>
      </c>
      <c r="E27" s="88">
        <v>18106.6</v>
      </c>
      <c r="F27" s="92">
        <v>0</v>
      </c>
      <c r="G27" s="88">
        <v>15210</v>
      </c>
      <c r="H27" s="88">
        <v>15210</v>
      </c>
      <c r="I27" s="22"/>
      <c r="J27" s="106">
        <v>16100</v>
      </c>
      <c r="K27" s="106">
        <v>16100</v>
      </c>
      <c r="L27" s="23"/>
      <c r="M27" s="19">
        <f t="shared" si="1"/>
        <v>890</v>
      </c>
      <c r="N27" s="19">
        <f t="shared" si="2"/>
        <v>890</v>
      </c>
      <c r="O27" s="23"/>
      <c r="P27" s="19">
        <f t="shared" si="3"/>
        <v>17066</v>
      </c>
      <c r="Q27" s="19">
        <f t="shared" si="4"/>
        <v>17066</v>
      </c>
      <c r="R27" s="23"/>
      <c r="S27" s="19">
        <f t="shared" si="5"/>
        <v>17919.3</v>
      </c>
      <c r="T27" s="19">
        <f t="shared" si="6"/>
        <v>17919.3</v>
      </c>
      <c r="U27" s="23"/>
      <c r="V27" s="74"/>
    </row>
    <row r="28" spans="1:22" ht="66.75" customHeight="1">
      <c r="A28" s="20" t="s">
        <v>45</v>
      </c>
      <c r="B28" s="21" t="s">
        <v>46</v>
      </c>
      <c r="C28" s="22" t="s">
        <v>10</v>
      </c>
      <c r="D28" s="88">
        <v>1208</v>
      </c>
      <c r="E28" s="88">
        <v>1208</v>
      </c>
      <c r="F28" s="92">
        <v>0</v>
      </c>
      <c r="G28" s="88">
        <v>1100</v>
      </c>
      <c r="H28" s="88">
        <v>1100</v>
      </c>
      <c r="I28" s="22"/>
      <c r="J28" s="106">
        <v>1210</v>
      </c>
      <c r="K28" s="106">
        <v>1210</v>
      </c>
      <c r="L28" s="23"/>
      <c r="M28" s="19">
        <f t="shared" si="1"/>
        <v>110</v>
      </c>
      <c r="N28" s="19">
        <f t="shared" si="2"/>
        <v>110</v>
      </c>
      <c r="O28" s="23"/>
      <c r="P28" s="19">
        <f t="shared" si="3"/>
        <v>1282.6</v>
      </c>
      <c r="Q28" s="19">
        <f t="shared" si="4"/>
        <v>1282.6</v>
      </c>
      <c r="R28" s="23"/>
      <c r="S28" s="19">
        <f t="shared" si="5"/>
        <v>1346.73</v>
      </c>
      <c r="T28" s="19">
        <f t="shared" si="6"/>
        <v>1346.73</v>
      </c>
      <c r="U28" s="23"/>
      <c r="V28" s="74"/>
    </row>
    <row r="29" spans="1:22" ht="63">
      <c r="A29" s="20" t="s">
        <v>47</v>
      </c>
      <c r="B29" s="21" t="s">
        <v>48</v>
      </c>
      <c r="C29" s="22" t="s">
        <v>10</v>
      </c>
      <c r="D29" s="88">
        <v>0</v>
      </c>
      <c r="E29" s="88">
        <v>0</v>
      </c>
      <c r="F29" s="92">
        <v>0</v>
      </c>
      <c r="G29" s="88">
        <v>0</v>
      </c>
      <c r="H29" s="88">
        <v>0</v>
      </c>
      <c r="I29" s="22"/>
      <c r="J29" s="106">
        <f t="shared" si="0"/>
        <v>0</v>
      </c>
      <c r="K29" s="106">
        <f t="shared" si="0"/>
        <v>0</v>
      </c>
      <c r="L29" s="23"/>
      <c r="M29" s="19">
        <f t="shared" si="1"/>
        <v>0</v>
      </c>
      <c r="N29" s="19">
        <f t="shared" si="2"/>
        <v>0</v>
      </c>
      <c r="O29" s="23"/>
      <c r="P29" s="19">
        <f t="shared" si="3"/>
        <v>0</v>
      </c>
      <c r="Q29" s="19">
        <f t="shared" si="4"/>
        <v>0</v>
      </c>
      <c r="R29" s="23"/>
      <c r="S29" s="19">
        <f t="shared" si="5"/>
        <v>0</v>
      </c>
      <c r="T29" s="19">
        <f t="shared" si="6"/>
        <v>0</v>
      </c>
      <c r="U29" s="23"/>
      <c r="V29" s="74"/>
    </row>
    <row r="30" spans="1:22" ht="52.5">
      <c r="A30" s="20" t="s">
        <v>49</v>
      </c>
      <c r="B30" s="21" t="s">
        <v>50</v>
      </c>
      <c r="C30" s="22" t="s">
        <v>10</v>
      </c>
      <c r="D30" s="88">
        <v>0</v>
      </c>
      <c r="E30" s="88">
        <v>0</v>
      </c>
      <c r="F30" s="92">
        <v>0</v>
      </c>
      <c r="G30" s="88">
        <v>0</v>
      </c>
      <c r="H30" s="88">
        <v>0</v>
      </c>
      <c r="I30" s="22"/>
      <c r="J30" s="106">
        <f t="shared" si="0"/>
        <v>0</v>
      </c>
      <c r="K30" s="106">
        <f t="shared" si="0"/>
        <v>0</v>
      </c>
      <c r="L30" s="23"/>
      <c r="M30" s="19">
        <f t="shared" si="1"/>
        <v>0</v>
      </c>
      <c r="N30" s="19">
        <f t="shared" si="2"/>
        <v>0</v>
      </c>
      <c r="O30" s="23"/>
      <c r="P30" s="19">
        <f t="shared" si="3"/>
        <v>0</v>
      </c>
      <c r="Q30" s="19">
        <f t="shared" si="4"/>
        <v>0</v>
      </c>
      <c r="R30" s="23"/>
      <c r="S30" s="19">
        <f t="shared" si="5"/>
        <v>0</v>
      </c>
      <c r="T30" s="19">
        <f t="shared" si="6"/>
        <v>0</v>
      </c>
      <c r="U30" s="23"/>
      <c r="V30" s="74"/>
    </row>
    <row r="31" spans="1:22" ht="42">
      <c r="A31" s="20" t="s">
        <v>51</v>
      </c>
      <c r="B31" s="21" t="s">
        <v>52</v>
      </c>
      <c r="C31" s="22" t="s">
        <v>10</v>
      </c>
      <c r="D31" s="88">
        <v>0</v>
      </c>
      <c r="E31" s="88">
        <v>0</v>
      </c>
      <c r="F31" s="92">
        <v>0</v>
      </c>
      <c r="G31" s="88"/>
      <c r="H31" s="88">
        <v>0</v>
      </c>
      <c r="I31" s="22"/>
      <c r="J31" s="106">
        <f t="shared" si="0"/>
        <v>0</v>
      </c>
      <c r="K31" s="106">
        <f t="shared" si="0"/>
        <v>0</v>
      </c>
      <c r="L31" s="23"/>
      <c r="M31" s="19">
        <f t="shared" si="1"/>
        <v>0</v>
      </c>
      <c r="N31" s="19">
        <f t="shared" si="2"/>
        <v>0</v>
      </c>
      <c r="O31" s="23"/>
      <c r="P31" s="19">
        <f t="shared" si="3"/>
        <v>0</v>
      </c>
      <c r="Q31" s="19">
        <f t="shared" si="4"/>
        <v>0</v>
      </c>
      <c r="R31" s="23"/>
      <c r="S31" s="19">
        <f t="shared" si="5"/>
        <v>0</v>
      </c>
      <c r="T31" s="19">
        <f t="shared" si="6"/>
        <v>0</v>
      </c>
      <c r="U31" s="23"/>
      <c r="V31" s="74"/>
    </row>
    <row r="32" spans="1:22" ht="84">
      <c r="A32" s="20" t="s">
        <v>53</v>
      </c>
      <c r="B32" s="21" t="s">
        <v>54</v>
      </c>
      <c r="C32" s="22" t="s">
        <v>10</v>
      </c>
      <c r="D32" s="88">
        <v>0</v>
      </c>
      <c r="E32" s="88">
        <v>0</v>
      </c>
      <c r="F32" s="92">
        <v>0</v>
      </c>
      <c r="G32" s="88">
        <v>0</v>
      </c>
      <c r="H32" s="88">
        <v>0</v>
      </c>
      <c r="I32" s="22"/>
      <c r="J32" s="106">
        <f t="shared" si="0"/>
        <v>0</v>
      </c>
      <c r="K32" s="106">
        <f t="shared" si="0"/>
        <v>0</v>
      </c>
      <c r="L32" s="23"/>
      <c r="M32" s="19">
        <f t="shared" si="1"/>
        <v>0</v>
      </c>
      <c r="N32" s="19">
        <f t="shared" si="2"/>
        <v>0</v>
      </c>
      <c r="O32" s="23"/>
      <c r="P32" s="19">
        <f t="shared" si="3"/>
        <v>0</v>
      </c>
      <c r="Q32" s="19">
        <f t="shared" si="4"/>
        <v>0</v>
      </c>
      <c r="R32" s="23"/>
      <c r="S32" s="19">
        <f t="shared" si="5"/>
        <v>0</v>
      </c>
      <c r="T32" s="19">
        <f t="shared" si="6"/>
        <v>0</v>
      </c>
      <c r="U32" s="23"/>
      <c r="V32" s="74"/>
    </row>
    <row r="33" spans="1:22" ht="81" customHeight="1">
      <c r="A33" s="20" t="s">
        <v>55</v>
      </c>
      <c r="B33" s="21" t="s">
        <v>56</v>
      </c>
      <c r="C33" s="22" t="s">
        <v>10</v>
      </c>
      <c r="D33" s="88">
        <v>0</v>
      </c>
      <c r="E33" s="88">
        <v>0</v>
      </c>
      <c r="F33" s="92">
        <v>0</v>
      </c>
      <c r="G33" s="88">
        <v>0</v>
      </c>
      <c r="H33" s="88">
        <v>0</v>
      </c>
      <c r="I33" s="22"/>
      <c r="J33" s="106">
        <f t="shared" si="0"/>
        <v>0</v>
      </c>
      <c r="K33" s="106">
        <f t="shared" si="0"/>
        <v>0</v>
      </c>
      <c r="L33" s="23"/>
      <c r="M33" s="19">
        <f t="shared" si="1"/>
        <v>0</v>
      </c>
      <c r="N33" s="19">
        <f t="shared" si="2"/>
        <v>0</v>
      </c>
      <c r="O33" s="23"/>
      <c r="P33" s="19">
        <f t="shared" si="3"/>
        <v>0</v>
      </c>
      <c r="Q33" s="19">
        <f t="shared" si="4"/>
        <v>0</v>
      </c>
      <c r="R33" s="23"/>
      <c r="S33" s="19">
        <f t="shared" si="5"/>
        <v>0</v>
      </c>
      <c r="T33" s="19">
        <f t="shared" si="6"/>
        <v>0</v>
      </c>
      <c r="U33" s="23"/>
      <c r="V33" s="74"/>
    </row>
    <row r="34" spans="1:22" ht="47.25" customHeight="1">
      <c r="A34" s="20" t="s">
        <v>57</v>
      </c>
      <c r="B34" s="21" t="s">
        <v>58</v>
      </c>
      <c r="C34" s="22" t="s">
        <v>10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22"/>
      <c r="J34" s="106">
        <f t="shared" si="0"/>
        <v>0</v>
      </c>
      <c r="K34" s="106">
        <f t="shared" si="0"/>
        <v>0</v>
      </c>
      <c r="L34" s="23"/>
      <c r="M34" s="19">
        <f t="shared" si="1"/>
        <v>0</v>
      </c>
      <c r="N34" s="19">
        <f t="shared" si="2"/>
        <v>0</v>
      </c>
      <c r="O34" s="23"/>
      <c r="P34" s="19">
        <f t="shared" si="3"/>
        <v>0</v>
      </c>
      <c r="Q34" s="19">
        <f t="shared" si="4"/>
        <v>0</v>
      </c>
      <c r="R34" s="23"/>
      <c r="S34" s="19">
        <f t="shared" si="5"/>
        <v>0</v>
      </c>
      <c r="T34" s="19">
        <f t="shared" si="6"/>
        <v>0</v>
      </c>
      <c r="U34" s="23"/>
      <c r="V34" s="74"/>
    </row>
    <row r="35" spans="1:22" ht="49.5" customHeight="1">
      <c r="A35" s="20" t="s">
        <v>59</v>
      </c>
      <c r="B35" s="21" t="s">
        <v>60</v>
      </c>
      <c r="C35" s="22" t="s">
        <v>10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22"/>
      <c r="J35" s="106">
        <f t="shared" si="0"/>
        <v>0</v>
      </c>
      <c r="K35" s="106">
        <f t="shared" si="0"/>
        <v>0</v>
      </c>
      <c r="L35" s="23"/>
      <c r="M35" s="19">
        <f t="shared" si="1"/>
        <v>0</v>
      </c>
      <c r="N35" s="19">
        <f t="shared" si="2"/>
        <v>0</v>
      </c>
      <c r="O35" s="23"/>
      <c r="P35" s="19">
        <f t="shared" si="3"/>
        <v>0</v>
      </c>
      <c r="Q35" s="19">
        <f t="shared" si="4"/>
        <v>0</v>
      </c>
      <c r="R35" s="23"/>
      <c r="S35" s="19">
        <f t="shared" si="5"/>
        <v>0</v>
      </c>
      <c r="T35" s="19">
        <f t="shared" si="6"/>
        <v>0</v>
      </c>
      <c r="U35" s="23"/>
      <c r="V35" s="74"/>
    </row>
    <row r="36" spans="1:22" ht="37.5" customHeight="1">
      <c r="A36" s="20" t="s">
        <v>61</v>
      </c>
      <c r="B36" s="21" t="s">
        <v>62</v>
      </c>
      <c r="C36" s="22" t="s">
        <v>10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22"/>
      <c r="J36" s="106">
        <f t="shared" si="0"/>
        <v>0</v>
      </c>
      <c r="K36" s="106">
        <f t="shared" si="0"/>
        <v>0</v>
      </c>
      <c r="L36" s="23"/>
      <c r="M36" s="19">
        <f t="shared" si="1"/>
        <v>0</v>
      </c>
      <c r="N36" s="19">
        <f t="shared" si="2"/>
        <v>0</v>
      </c>
      <c r="O36" s="23"/>
      <c r="P36" s="19">
        <f t="shared" si="3"/>
        <v>0</v>
      </c>
      <c r="Q36" s="19">
        <f t="shared" si="4"/>
        <v>0</v>
      </c>
      <c r="R36" s="23"/>
      <c r="S36" s="19">
        <f t="shared" si="5"/>
        <v>0</v>
      </c>
      <c r="T36" s="19">
        <f t="shared" si="6"/>
        <v>0</v>
      </c>
      <c r="U36" s="23"/>
      <c r="V36" s="74"/>
    </row>
    <row r="37" spans="1:22" ht="37.5" customHeight="1">
      <c r="A37" s="20" t="s">
        <v>63</v>
      </c>
      <c r="B37" s="21" t="s">
        <v>64</v>
      </c>
      <c r="C37" s="22" t="s">
        <v>10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22"/>
      <c r="J37" s="106">
        <f t="shared" si="0"/>
        <v>0</v>
      </c>
      <c r="K37" s="106">
        <f t="shared" si="0"/>
        <v>0</v>
      </c>
      <c r="L37" s="23"/>
      <c r="M37" s="19">
        <f t="shared" si="1"/>
        <v>0</v>
      </c>
      <c r="N37" s="19">
        <f t="shared" si="2"/>
        <v>0</v>
      </c>
      <c r="O37" s="23"/>
      <c r="P37" s="19">
        <f t="shared" si="3"/>
        <v>0</v>
      </c>
      <c r="Q37" s="19">
        <f t="shared" si="4"/>
        <v>0</v>
      </c>
      <c r="R37" s="23"/>
      <c r="S37" s="19">
        <f t="shared" si="5"/>
        <v>0</v>
      </c>
      <c r="T37" s="19">
        <f t="shared" si="6"/>
        <v>0</v>
      </c>
      <c r="U37" s="23"/>
      <c r="V37" s="74"/>
    </row>
    <row r="38" spans="1:22" ht="21">
      <c r="A38" s="20" t="s">
        <v>65</v>
      </c>
      <c r="B38" s="21" t="s">
        <v>66</v>
      </c>
      <c r="C38" s="22" t="s">
        <v>10</v>
      </c>
      <c r="D38" s="88"/>
      <c r="E38" s="88"/>
      <c r="F38" s="92"/>
      <c r="G38" s="88"/>
      <c r="H38" s="88"/>
      <c r="I38" s="22"/>
      <c r="J38" s="106">
        <f t="shared" si="0"/>
        <v>0</v>
      </c>
      <c r="K38" s="106">
        <f t="shared" si="0"/>
        <v>0</v>
      </c>
      <c r="L38" s="23"/>
      <c r="M38" s="19">
        <f t="shared" si="1"/>
        <v>0</v>
      </c>
      <c r="N38" s="19">
        <f t="shared" si="2"/>
        <v>0</v>
      </c>
      <c r="O38" s="23"/>
      <c r="P38" s="19">
        <f t="shared" si="3"/>
        <v>0</v>
      </c>
      <c r="Q38" s="19">
        <f t="shared" si="4"/>
        <v>0</v>
      </c>
      <c r="R38" s="23"/>
      <c r="S38" s="19">
        <f t="shared" si="5"/>
        <v>0</v>
      </c>
      <c r="T38" s="19">
        <f t="shared" si="6"/>
        <v>0</v>
      </c>
      <c r="U38" s="23"/>
      <c r="V38" s="74"/>
    </row>
    <row r="39" spans="1:22" s="6" customFormat="1" ht="41.25" customHeight="1">
      <c r="A39" s="16" t="s">
        <v>67</v>
      </c>
      <c r="B39" s="17" t="s">
        <v>68</v>
      </c>
      <c r="C39" s="18" t="s">
        <v>69</v>
      </c>
      <c r="D39" s="87">
        <v>18902.1</v>
      </c>
      <c r="E39" s="87">
        <v>18902.1</v>
      </c>
      <c r="F39" s="89">
        <v>0</v>
      </c>
      <c r="G39" s="87">
        <v>10000</v>
      </c>
      <c r="H39" s="87">
        <v>13000</v>
      </c>
      <c r="I39" s="18"/>
      <c r="J39" s="106">
        <v>13520</v>
      </c>
      <c r="K39" s="106">
        <f t="shared" si="0"/>
        <v>13520</v>
      </c>
      <c r="L39" s="19"/>
      <c r="M39" s="19">
        <f t="shared" si="1"/>
        <v>3520</v>
      </c>
      <c r="N39" s="19">
        <f t="shared" si="2"/>
        <v>520</v>
      </c>
      <c r="O39" s="19"/>
      <c r="P39" s="19">
        <f t="shared" si="3"/>
        <v>14331.2</v>
      </c>
      <c r="Q39" s="19">
        <f t="shared" si="4"/>
        <v>14331.2</v>
      </c>
      <c r="R39" s="19"/>
      <c r="S39" s="19">
        <f t="shared" si="5"/>
        <v>15047.76</v>
      </c>
      <c r="T39" s="19">
        <f t="shared" si="6"/>
        <v>15047.76</v>
      </c>
      <c r="U39" s="19"/>
      <c r="V39" s="310" t="s">
        <v>629</v>
      </c>
    </row>
    <row r="40" spans="1:22" ht="18" customHeight="1">
      <c r="A40" s="20"/>
      <c r="B40" s="21" t="s">
        <v>5</v>
      </c>
      <c r="C40" s="22"/>
      <c r="D40" s="88"/>
      <c r="E40" s="88"/>
      <c r="F40" s="89"/>
      <c r="G40" s="88"/>
      <c r="H40" s="88"/>
      <c r="I40" s="22"/>
      <c r="J40" s="106">
        <f t="shared" si="0"/>
        <v>0</v>
      </c>
      <c r="K40" s="106">
        <f t="shared" si="0"/>
        <v>0</v>
      </c>
      <c r="L40" s="23"/>
      <c r="M40" s="19">
        <f t="shared" si="1"/>
        <v>0</v>
      </c>
      <c r="N40" s="19">
        <f t="shared" si="2"/>
        <v>0</v>
      </c>
      <c r="O40" s="23"/>
      <c r="P40" s="19">
        <f t="shared" si="3"/>
        <v>0</v>
      </c>
      <c r="Q40" s="19">
        <f t="shared" si="4"/>
        <v>0</v>
      </c>
      <c r="R40" s="23"/>
      <c r="S40" s="19">
        <f t="shared" si="5"/>
        <v>0</v>
      </c>
      <c r="T40" s="19">
        <f t="shared" si="6"/>
        <v>0</v>
      </c>
      <c r="U40" s="23"/>
      <c r="V40" s="310"/>
    </row>
    <row r="41" spans="1:22" s="6" customFormat="1" ht="81.75" customHeight="1">
      <c r="A41" s="10" t="s">
        <v>70</v>
      </c>
      <c r="B41" s="24" t="s">
        <v>71</v>
      </c>
      <c r="C41" s="11" t="s">
        <v>10</v>
      </c>
      <c r="D41" s="88">
        <v>8196</v>
      </c>
      <c r="E41" s="88">
        <v>8196</v>
      </c>
      <c r="F41" s="89">
        <v>0</v>
      </c>
      <c r="G41" s="88">
        <v>5000</v>
      </c>
      <c r="H41" s="88">
        <v>5000</v>
      </c>
      <c r="I41" s="11"/>
      <c r="J41" s="106">
        <v>6000</v>
      </c>
      <c r="K41" s="106">
        <v>6000</v>
      </c>
      <c r="L41" s="26"/>
      <c r="M41" s="19">
        <f t="shared" si="1"/>
        <v>1000</v>
      </c>
      <c r="N41" s="19">
        <f t="shared" si="2"/>
        <v>1000</v>
      </c>
      <c r="O41" s="26"/>
      <c r="P41" s="19">
        <f t="shared" si="3"/>
        <v>6360</v>
      </c>
      <c r="Q41" s="19">
        <f t="shared" si="4"/>
        <v>6360</v>
      </c>
      <c r="R41" s="26"/>
      <c r="S41" s="19">
        <f t="shared" si="5"/>
        <v>6678</v>
      </c>
      <c r="T41" s="19">
        <f t="shared" si="6"/>
        <v>6678</v>
      </c>
      <c r="U41" s="26"/>
      <c r="V41" s="310"/>
    </row>
    <row r="42" spans="1:22" s="6" customFormat="1" ht="81.75" customHeight="1">
      <c r="A42" s="10" t="s">
        <v>72</v>
      </c>
      <c r="B42" s="24" t="s">
        <v>73</v>
      </c>
      <c r="C42" s="11" t="s">
        <v>10</v>
      </c>
      <c r="D42" s="88">
        <v>10706.1</v>
      </c>
      <c r="E42" s="88">
        <v>10706.1</v>
      </c>
      <c r="F42" s="89">
        <v>0</v>
      </c>
      <c r="G42" s="88">
        <v>8000</v>
      </c>
      <c r="H42" s="88">
        <v>8000</v>
      </c>
      <c r="I42" s="11"/>
      <c r="J42" s="106">
        <v>8700</v>
      </c>
      <c r="K42" s="106">
        <v>8700</v>
      </c>
      <c r="L42" s="26"/>
      <c r="M42" s="19">
        <f t="shared" si="1"/>
        <v>700</v>
      </c>
      <c r="N42" s="19">
        <f t="shared" si="2"/>
        <v>700</v>
      </c>
      <c r="O42" s="26"/>
      <c r="P42" s="19">
        <f t="shared" si="3"/>
        <v>9222</v>
      </c>
      <c r="Q42" s="19">
        <f t="shared" si="4"/>
        <v>9222</v>
      </c>
      <c r="R42" s="26"/>
      <c r="S42" s="19">
        <f t="shared" si="5"/>
        <v>9683.1</v>
      </c>
      <c r="T42" s="19">
        <f t="shared" si="6"/>
        <v>9683.1</v>
      </c>
      <c r="U42" s="26"/>
      <c r="V42" s="310"/>
    </row>
    <row r="43" spans="1:22" s="276" customFormat="1" ht="53.25" customHeight="1">
      <c r="A43" s="270" t="s">
        <v>74</v>
      </c>
      <c r="B43" s="271" t="s">
        <v>75</v>
      </c>
      <c r="C43" s="272" t="s">
        <v>76</v>
      </c>
      <c r="D43" s="273">
        <v>4146554.2</v>
      </c>
      <c r="E43" s="273">
        <v>2423306.9</v>
      </c>
      <c r="F43" s="274">
        <v>1723247.3</v>
      </c>
      <c r="G43" s="273">
        <v>2684355.2</v>
      </c>
      <c r="H43" s="273">
        <v>2684355.2</v>
      </c>
      <c r="I43" s="272"/>
      <c r="J43" s="101">
        <v>3223773.4</v>
      </c>
      <c r="K43" s="101">
        <v>3223773.4</v>
      </c>
      <c r="L43" s="275"/>
      <c r="M43" s="275">
        <f t="shared" si="1"/>
        <v>539418.1999999997</v>
      </c>
      <c r="N43" s="275">
        <f t="shared" si="2"/>
        <v>539418.1999999997</v>
      </c>
      <c r="O43" s="275"/>
      <c r="P43" s="275">
        <f t="shared" si="3"/>
        <v>3417199.804</v>
      </c>
      <c r="Q43" s="275">
        <f t="shared" si="4"/>
        <v>3417199.804</v>
      </c>
      <c r="R43" s="275"/>
      <c r="S43" s="275">
        <f t="shared" si="5"/>
        <v>3588059.7942</v>
      </c>
      <c r="T43" s="275">
        <f t="shared" si="6"/>
        <v>3588059.7942</v>
      </c>
      <c r="U43" s="275"/>
      <c r="V43" s="312" t="s">
        <v>630</v>
      </c>
    </row>
    <row r="44" spans="1:22" ht="12.75" customHeight="1">
      <c r="A44" s="20"/>
      <c r="B44" s="21" t="s">
        <v>5</v>
      </c>
      <c r="C44" s="22"/>
      <c r="D44" s="88"/>
      <c r="E44" s="88"/>
      <c r="F44" s="89"/>
      <c r="G44" s="88"/>
      <c r="H44" s="88"/>
      <c r="I44" s="22"/>
      <c r="J44" s="106">
        <f t="shared" si="0"/>
        <v>0</v>
      </c>
      <c r="K44" s="106">
        <f t="shared" si="0"/>
        <v>0</v>
      </c>
      <c r="L44" s="23"/>
      <c r="M44" s="19">
        <f t="shared" si="1"/>
        <v>0</v>
      </c>
      <c r="N44" s="19">
        <f t="shared" si="2"/>
        <v>0</v>
      </c>
      <c r="O44" s="23"/>
      <c r="P44" s="19">
        <f t="shared" si="3"/>
        <v>0</v>
      </c>
      <c r="Q44" s="19">
        <f t="shared" si="4"/>
        <v>0</v>
      </c>
      <c r="R44" s="23"/>
      <c r="S44" s="19">
        <f t="shared" si="5"/>
        <v>0</v>
      </c>
      <c r="T44" s="19">
        <f t="shared" si="6"/>
        <v>0</v>
      </c>
      <c r="U44" s="23"/>
      <c r="V44" s="313"/>
    </row>
    <row r="45" spans="1:22" s="6" customFormat="1" ht="35.25" customHeight="1">
      <c r="A45" s="16" t="s">
        <v>77</v>
      </c>
      <c r="B45" s="17" t="s">
        <v>78</v>
      </c>
      <c r="C45" s="18" t="s">
        <v>79</v>
      </c>
      <c r="D45" s="87"/>
      <c r="E45" s="87"/>
      <c r="F45" s="92"/>
      <c r="G45" s="87"/>
      <c r="H45" s="87"/>
      <c r="I45" s="18"/>
      <c r="J45" s="106">
        <f t="shared" si="0"/>
        <v>0</v>
      </c>
      <c r="K45" s="106">
        <f t="shared" si="0"/>
        <v>0</v>
      </c>
      <c r="L45" s="19"/>
      <c r="M45" s="19">
        <f t="shared" si="1"/>
        <v>0</v>
      </c>
      <c r="N45" s="19">
        <f t="shared" si="2"/>
        <v>0</v>
      </c>
      <c r="O45" s="19"/>
      <c r="P45" s="19">
        <f t="shared" si="3"/>
        <v>0</v>
      </c>
      <c r="Q45" s="19">
        <f t="shared" si="4"/>
        <v>0</v>
      </c>
      <c r="R45" s="19"/>
      <c r="S45" s="19">
        <f t="shared" si="5"/>
        <v>0</v>
      </c>
      <c r="T45" s="19">
        <f t="shared" si="6"/>
        <v>0</v>
      </c>
      <c r="U45" s="19"/>
      <c r="V45" s="313"/>
    </row>
    <row r="46" spans="1:22" ht="21" customHeight="1">
      <c r="A46" s="20"/>
      <c r="B46" s="21" t="s">
        <v>5</v>
      </c>
      <c r="C46" s="22"/>
      <c r="D46" s="88"/>
      <c r="E46" s="88"/>
      <c r="F46" s="92"/>
      <c r="G46" s="88"/>
      <c r="H46" s="88"/>
      <c r="I46" s="22"/>
      <c r="J46" s="106">
        <f t="shared" si="0"/>
        <v>0</v>
      </c>
      <c r="K46" s="106">
        <f t="shared" si="0"/>
        <v>0</v>
      </c>
      <c r="L46" s="23"/>
      <c r="M46" s="19">
        <f t="shared" si="1"/>
        <v>0</v>
      </c>
      <c r="N46" s="19">
        <f t="shared" si="2"/>
        <v>0</v>
      </c>
      <c r="O46" s="23"/>
      <c r="P46" s="19">
        <f t="shared" si="3"/>
        <v>0</v>
      </c>
      <c r="Q46" s="19">
        <f t="shared" si="4"/>
        <v>0</v>
      </c>
      <c r="R46" s="23"/>
      <c r="S46" s="19">
        <f t="shared" si="5"/>
        <v>0</v>
      </c>
      <c r="T46" s="19">
        <f t="shared" si="6"/>
        <v>0</v>
      </c>
      <c r="U46" s="23"/>
      <c r="V46" s="313"/>
    </row>
    <row r="47" spans="1:22" s="6" customFormat="1" ht="57" customHeight="1">
      <c r="A47" s="10" t="s">
        <v>80</v>
      </c>
      <c r="B47" s="24" t="s">
        <v>81</v>
      </c>
      <c r="C47" s="11"/>
      <c r="D47" s="88"/>
      <c r="E47" s="88"/>
      <c r="F47" s="92"/>
      <c r="G47" s="88"/>
      <c r="H47" s="88"/>
      <c r="I47" s="11"/>
      <c r="J47" s="106">
        <f t="shared" si="0"/>
        <v>0</v>
      </c>
      <c r="K47" s="106">
        <f t="shared" si="0"/>
        <v>0</v>
      </c>
      <c r="L47" s="26"/>
      <c r="M47" s="19">
        <f t="shared" si="1"/>
        <v>0</v>
      </c>
      <c r="N47" s="19">
        <f t="shared" si="2"/>
        <v>0</v>
      </c>
      <c r="O47" s="26"/>
      <c r="P47" s="19">
        <f t="shared" si="3"/>
        <v>0</v>
      </c>
      <c r="Q47" s="19">
        <f t="shared" si="4"/>
        <v>0</v>
      </c>
      <c r="R47" s="26"/>
      <c r="S47" s="19">
        <f t="shared" si="5"/>
        <v>0</v>
      </c>
      <c r="T47" s="19">
        <f t="shared" si="6"/>
        <v>0</v>
      </c>
      <c r="U47" s="26"/>
      <c r="V47" s="313"/>
    </row>
    <row r="48" spans="1:22" s="6" customFormat="1" ht="45.75" customHeight="1">
      <c r="A48" s="16" t="s">
        <v>82</v>
      </c>
      <c r="B48" s="17" t="s">
        <v>83</v>
      </c>
      <c r="C48" s="18" t="s">
        <v>84</v>
      </c>
      <c r="D48" s="87"/>
      <c r="E48" s="87"/>
      <c r="F48" s="92"/>
      <c r="G48" s="87"/>
      <c r="H48" s="87"/>
      <c r="I48" s="18"/>
      <c r="J48" s="106">
        <f t="shared" si="0"/>
        <v>0</v>
      </c>
      <c r="K48" s="106">
        <f t="shared" si="0"/>
        <v>0</v>
      </c>
      <c r="L48" s="19"/>
      <c r="M48" s="19">
        <f t="shared" si="1"/>
        <v>0</v>
      </c>
      <c r="N48" s="19">
        <f t="shared" si="2"/>
        <v>0</v>
      </c>
      <c r="O48" s="19"/>
      <c r="P48" s="19">
        <f t="shared" si="3"/>
        <v>0</v>
      </c>
      <c r="Q48" s="19">
        <f t="shared" si="4"/>
        <v>0</v>
      </c>
      <c r="R48" s="19"/>
      <c r="S48" s="19">
        <f t="shared" si="5"/>
        <v>0</v>
      </c>
      <c r="T48" s="19">
        <f t="shared" si="6"/>
        <v>0</v>
      </c>
      <c r="U48" s="19"/>
      <c r="V48" s="313"/>
    </row>
    <row r="49" spans="1:22" ht="12.75" customHeight="1">
      <c r="A49" s="20"/>
      <c r="B49" s="21" t="s">
        <v>5</v>
      </c>
      <c r="C49" s="22"/>
      <c r="D49" s="88"/>
      <c r="E49" s="88"/>
      <c r="F49" s="92"/>
      <c r="G49" s="88"/>
      <c r="H49" s="88"/>
      <c r="I49" s="22"/>
      <c r="J49" s="106">
        <f t="shared" si="0"/>
        <v>0</v>
      </c>
      <c r="K49" s="106">
        <f t="shared" si="0"/>
        <v>0</v>
      </c>
      <c r="L49" s="23"/>
      <c r="M49" s="19">
        <f t="shared" si="1"/>
        <v>0</v>
      </c>
      <c r="N49" s="19">
        <f t="shared" si="2"/>
        <v>0</v>
      </c>
      <c r="O49" s="23"/>
      <c r="P49" s="19">
        <f t="shared" si="3"/>
        <v>0</v>
      </c>
      <c r="Q49" s="19">
        <f t="shared" si="4"/>
        <v>0</v>
      </c>
      <c r="R49" s="23"/>
      <c r="S49" s="19">
        <f t="shared" si="5"/>
        <v>0</v>
      </c>
      <c r="T49" s="19">
        <f t="shared" si="6"/>
        <v>0</v>
      </c>
      <c r="U49" s="23"/>
      <c r="V49" s="313"/>
    </row>
    <row r="50" spans="1:22" s="6" customFormat="1" ht="46.5" customHeight="1">
      <c r="A50" s="10" t="s">
        <v>85</v>
      </c>
      <c r="B50" s="24" t="s">
        <v>86</v>
      </c>
      <c r="C50" s="11" t="s">
        <v>10</v>
      </c>
      <c r="D50" s="88"/>
      <c r="E50" s="88"/>
      <c r="F50" s="92"/>
      <c r="G50" s="88"/>
      <c r="H50" s="88"/>
      <c r="I50" s="11"/>
      <c r="J50" s="106">
        <f t="shared" si="0"/>
        <v>0</v>
      </c>
      <c r="K50" s="106">
        <f t="shared" si="0"/>
        <v>0</v>
      </c>
      <c r="L50" s="26"/>
      <c r="M50" s="19">
        <f t="shared" si="1"/>
        <v>0</v>
      </c>
      <c r="N50" s="19">
        <f t="shared" si="2"/>
        <v>0</v>
      </c>
      <c r="O50" s="26"/>
      <c r="P50" s="19">
        <f t="shared" si="3"/>
        <v>0</v>
      </c>
      <c r="Q50" s="19">
        <f t="shared" si="4"/>
        <v>0</v>
      </c>
      <c r="R50" s="26"/>
      <c r="S50" s="19">
        <f t="shared" si="5"/>
        <v>0</v>
      </c>
      <c r="T50" s="19">
        <f t="shared" si="6"/>
        <v>0</v>
      </c>
      <c r="U50" s="26"/>
      <c r="V50" s="313"/>
    </row>
    <row r="51" spans="1:22" s="6" customFormat="1" ht="66.75" customHeight="1">
      <c r="A51" s="16" t="s">
        <v>87</v>
      </c>
      <c r="B51" s="17" t="s">
        <v>88</v>
      </c>
      <c r="C51" s="18" t="s">
        <v>89</v>
      </c>
      <c r="D51" s="87">
        <v>2423306.9</v>
      </c>
      <c r="E51" s="87">
        <v>2423306.9</v>
      </c>
      <c r="F51" s="89">
        <v>0</v>
      </c>
      <c r="G51" s="87">
        <v>2684355.2</v>
      </c>
      <c r="H51" s="87">
        <v>2684355.2</v>
      </c>
      <c r="I51" s="18"/>
      <c r="J51" s="106">
        <v>3223773.4</v>
      </c>
      <c r="K51" s="106">
        <v>3223773.4</v>
      </c>
      <c r="L51" s="19"/>
      <c r="M51" s="19">
        <f t="shared" si="1"/>
        <v>539418.1999999997</v>
      </c>
      <c r="N51" s="19">
        <f t="shared" si="2"/>
        <v>539418.1999999997</v>
      </c>
      <c r="O51" s="19"/>
      <c r="P51" s="19">
        <f t="shared" si="3"/>
        <v>3417199.804</v>
      </c>
      <c r="Q51" s="19">
        <f t="shared" si="4"/>
        <v>3417199.804</v>
      </c>
      <c r="R51" s="19"/>
      <c r="S51" s="19">
        <f t="shared" si="5"/>
        <v>3588059.7942</v>
      </c>
      <c r="T51" s="19">
        <f t="shared" si="6"/>
        <v>3588059.7942</v>
      </c>
      <c r="U51" s="19"/>
      <c r="V51" s="313"/>
    </row>
    <row r="52" spans="1:22" ht="12.75" customHeight="1">
      <c r="A52" s="20"/>
      <c r="B52" s="21" t="s">
        <v>5</v>
      </c>
      <c r="C52" s="22"/>
      <c r="D52" s="88"/>
      <c r="E52" s="88"/>
      <c r="F52" s="89"/>
      <c r="G52" s="88"/>
      <c r="H52" s="88"/>
      <c r="I52" s="22"/>
      <c r="J52" s="106">
        <f t="shared" si="0"/>
        <v>0</v>
      </c>
      <c r="K52" s="106">
        <f t="shared" si="0"/>
        <v>0</v>
      </c>
      <c r="L52" s="23"/>
      <c r="M52" s="19">
        <f t="shared" si="1"/>
        <v>0</v>
      </c>
      <c r="N52" s="19">
        <f t="shared" si="2"/>
        <v>0</v>
      </c>
      <c r="O52" s="23"/>
      <c r="P52" s="19">
        <f t="shared" si="3"/>
        <v>0</v>
      </c>
      <c r="Q52" s="19">
        <f t="shared" si="4"/>
        <v>0</v>
      </c>
      <c r="R52" s="23"/>
      <c r="S52" s="19">
        <f t="shared" si="5"/>
        <v>0</v>
      </c>
      <c r="T52" s="19">
        <f t="shared" si="6"/>
        <v>0</v>
      </c>
      <c r="U52" s="23"/>
      <c r="V52" s="313"/>
    </row>
    <row r="53" spans="1:22" s="281" customFormat="1" ht="41.25" customHeight="1">
      <c r="A53" s="277" t="s">
        <v>90</v>
      </c>
      <c r="B53" s="278" t="s">
        <v>91</v>
      </c>
      <c r="C53" s="105" t="s">
        <v>10</v>
      </c>
      <c r="D53" s="279">
        <v>2419532.8</v>
      </c>
      <c r="E53" s="279">
        <v>2419532.8</v>
      </c>
      <c r="F53" s="280">
        <v>0</v>
      </c>
      <c r="G53" s="279">
        <v>2680869.1</v>
      </c>
      <c r="H53" s="279">
        <v>2680869.1</v>
      </c>
      <c r="I53" s="105"/>
      <c r="J53" s="106">
        <f>J43-J54</f>
        <v>3220147.8559999997</v>
      </c>
      <c r="K53" s="106">
        <f>K43-K54</f>
        <v>3220147.8559999997</v>
      </c>
      <c r="L53" s="96"/>
      <c r="M53" s="267">
        <f t="shared" si="1"/>
        <v>539278.7559999996</v>
      </c>
      <c r="N53" s="267">
        <f t="shared" si="2"/>
        <v>539278.7559999996</v>
      </c>
      <c r="O53" s="96"/>
      <c r="P53" s="267">
        <f t="shared" si="3"/>
        <v>3413356.7273599994</v>
      </c>
      <c r="Q53" s="267">
        <f t="shared" si="4"/>
        <v>3413356.7273599994</v>
      </c>
      <c r="R53" s="96"/>
      <c r="S53" s="267">
        <f t="shared" si="5"/>
        <v>3584024.5637279996</v>
      </c>
      <c r="T53" s="267">
        <f t="shared" si="6"/>
        <v>3584024.5637279996</v>
      </c>
      <c r="U53" s="96"/>
      <c r="V53" s="313"/>
    </row>
    <row r="54" spans="1:22" ht="28.5" customHeight="1">
      <c r="A54" s="20" t="s">
        <v>92</v>
      </c>
      <c r="B54" s="21" t="s">
        <v>93</v>
      </c>
      <c r="C54" s="22" t="s">
        <v>10</v>
      </c>
      <c r="D54" s="88">
        <v>3774.1</v>
      </c>
      <c r="E54" s="88">
        <v>3774.1</v>
      </c>
      <c r="F54" s="89">
        <v>0</v>
      </c>
      <c r="G54" s="88">
        <v>3486.1</v>
      </c>
      <c r="H54" s="88">
        <v>3486.1</v>
      </c>
      <c r="I54" s="22"/>
      <c r="J54" s="106">
        <f t="shared" si="0"/>
        <v>3625.544</v>
      </c>
      <c r="K54" s="106">
        <f t="shared" si="0"/>
        <v>3625.544</v>
      </c>
      <c r="L54" s="23"/>
      <c r="M54" s="19">
        <f t="shared" si="1"/>
        <v>139.44399999999996</v>
      </c>
      <c r="N54" s="19">
        <f t="shared" si="2"/>
        <v>139.44399999999996</v>
      </c>
      <c r="O54" s="23"/>
      <c r="P54" s="19">
        <f t="shared" si="3"/>
        <v>3843.0766399999998</v>
      </c>
      <c r="Q54" s="19">
        <f t="shared" si="4"/>
        <v>3843.0766399999998</v>
      </c>
      <c r="R54" s="23"/>
      <c r="S54" s="19">
        <f t="shared" si="5"/>
        <v>4035.2304719999997</v>
      </c>
      <c r="T54" s="19">
        <f t="shared" si="6"/>
        <v>4035.2304719999997</v>
      </c>
      <c r="U54" s="23"/>
      <c r="V54" s="314"/>
    </row>
    <row r="55" spans="1:22" s="6" customFormat="1" ht="52.5" customHeight="1">
      <c r="A55" s="16" t="s">
        <v>94</v>
      </c>
      <c r="B55" s="17" t="s">
        <v>95</v>
      </c>
      <c r="C55" s="18" t="s">
        <v>96</v>
      </c>
      <c r="D55" s="87">
        <v>1723247.3</v>
      </c>
      <c r="E55" s="87">
        <v>0</v>
      </c>
      <c r="F55" s="87">
        <v>1723247.3</v>
      </c>
      <c r="G55" s="87"/>
      <c r="H55" s="87"/>
      <c r="I55" s="18"/>
      <c r="J55" s="106">
        <f t="shared" si="0"/>
        <v>0</v>
      </c>
      <c r="K55" s="106">
        <f t="shared" si="0"/>
        <v>0</v>
      </c>
      <c r="L55" s="19"/>
      <c r="M55" s="19">
        <f t="shared" si="1"/>
        <v>0</v>
      </c>
      <c r="N55" s="19">
        <f t="shared" si="2"/>
        <v>0</v>
      </c>
      <c r="O55" s="19"/>
      <c r="P55" s="19">
        <f t="shared" si="3"/>
        <v>0</v>
      </c>
      <c r="Q55" s="19">
        <f t="shared" si="4"/>
        <v>0</v>
      </c>
      <c r="R55" s="19"/>
      <c r="S55" s="19">
        <f t="shared" si="5"/>
        <v>0</v>
      </c>
      <c r="T55" s="19">
        <f t="shared" si="6"/>
        <v>0</v>
      </c>
      <c r="U55" s="19"/>
      <c r="V55" s="310"/>
    </row>
    <row r="56" spans="1:22" ht="12.75" customHeight="1">
      <c r="A56" s="20"/>
      <c r="B56" s="21" t="s">
        <v>5</v>
      </c>
      <c r="C56" s="22"/>
      <c r="D56" s="88"/>
      <c r="E56" s="88"/>
      <c r="F56" s="88"/>
      <c r="G56" s="88"/>
      <c r="H56" s="88"/>
      <c r="I56" s="22"/>
      <c r="J56" s="106">
        <f t="shared" si="0"/>
        <v>0</v>
      </c>
      <c r="K56" s="106">
        <f t="shared" si="0"/>
        <v>0</v>
      </c>
      <c r="L56" s="23"/>
      <c r="M56" s="19">
        <f t="shared" si="1"/>
        <v>0</v>
      </c>
      <c r="N56" s="19">
        <f t="shared" si="2"/>
        <v>0</v>
      </c>
      <c r="O56" s="23"/>
      <c r="P56" s="19">
        <f t="shared" si="3"/>
        <v>0</v>
      </c>
      <c r="Q56" s="19">
        <f t="shared" si="4"/>
        <v>0</v>
      </c>
      <c r="R56" s="23"/>
      <c r="S56" s="19">
        <f t="shared" si="5"/>
        <v>0</v>
      </c>
      <c r="T56" s="19">
        <f t="shared" si="6"/>
        <v>0</v>
      </c>
      <c r="U56" s="23"/>
      <c r="V56" s="311"/>
    </row>
    <row r="57" spans="1:22" ht="78.75" customHeight="1">
      <c r="A57" s="20" t="s">
        <v>97</v>
      </c>
      <c r="B57" s="21" t="s">
        <v>98</v>
      </c>
      <c r="C57" s="22" t="s">
        <v>10</v>
      </c>
      <c r="D57" s="88">
        <v>1723247.3</v>
      </c>
      <c r="E57" s="88">
        <v>0</v>
      </c>
      <c r="F57" s="88">
        <v>1723247.3</v>
      </c>
      <c r="G57" s="88"/>
      <c r="H57" s="88"/>
      <c r="I57" s="22"/>
      <c r="J57" s="106">
        <f t="shared" si="0"/>
        <v>0</v>
      </c>
      <c r="K57" s="106">
        <f t="shared" si="0"/>
        <v>0</v>
      </c>
      <c r="L57" s="23"/>
      <c r="M57" s="19">
        <f t="shared" si="1"/>
        <v>0</v>
      </c>
      <c r="N57" s="19">
        <f t="shared" si="2"/>
        <v>0</v>
      </c>
      <c r="O57" s="23"/>
      <c r="P57" s="19">
        <f t="shared" si="3"/>
        <v>0</v>
      </c>
      <c r="Q57" s="19">
        <f t="shared" si="4"/>
        <v>0</v>
      </c>
      <c r="R57" s="23"/>
      <c r="S57" s="19">
        <f t="shared" si="5"/>
        <v>0</v>
      </c>
      <c r="T57" s="19">
        <f t="shared" si="6"/>
        <v>0</v>
      </c>
      <c r="U57" s="23"/>
      <c r="V57" s="311"/>
    </row>
    <row r="58" spans="1:22" s="6" customFormat="1" ht="158.25" customHeight="1">
      <c r="A58" s="16" t="s">
        <v>99</v>
      </c>
      <c r="B58" s="17" t="s">
        <v>100</v>
      </c>
      <c r="C58" s="18" t="s">
        <v>101</v>
      </c>
      <c r="D58" s="87">
        <v>195215.7</v>
      </c>
      <c r="E58" s="87">
        <v>194000.7</v>
      </c>
      <c r="F58" s="87">
        <v>554281.7</v>
      </c>
      <c r="G58" s="87">
        <f>H58</f>
        <v>214544.8</v>
      </c>
      <c r="H58" s="87">
        <v>214544.8</v>
      </c>
      <c r="I58" s="18"/>
      <c r="J58" s="106">
        <v>237100</v>
      </c>
      <c r="K58" s="106">
        <v>237100</v>
      </c>
      <c r="L58" s="19"/>
      <c r="M58" s="19">
        <f t="shared" si="1"/>
        <v>22555.20000000001</v>
      </c>
      <c r="N58" s="19">
        <f t="shared" si="2"/>
        <v>22555.20000000001</v>
      </c>
      <c r="O58" s="19"/>
      <c r="P58" s="19">
        <f t="shared" si="3"/>
        <v>251326</v>
      </c>
      <c r="Q58" s="19">
        <f t="shared" si="4"/>
        <v>251326</v>
      </c>
      <c r="R58" s="19"/>
      <c r="S58" s="19">
        <f t="shared" si="5"/>
        <v>263892.3</v>
      </c>
      <c r="T58" s="19">
        <f t="shared" si="6"/>
        <v>263892.3</v>
      </c>
      <c r="U58" s="19"/>
      <c r="V58" s="80" t="s">
        <v>631</v>
      </c>
    </row>
    <row r="59" spans="1:22" ht="12.75" customHeight="1">
      <c r="A59" s="20"/>
      <c r="B59" s="21" t="s">
        <v>5</v>
      </c>
      <c r="C59" s="22"/>
      <c r="D59" s="88"/>
      <c r="E59" s="88"/>
      <c r="F59" s="88"/>
      <c r="G59" s="87">
        <f aca="true" t="shared" si="7" ref="G59:G93">H59</f>
        <v>0</v>
      </c>
      <c r="H59" s="88"/>
      <c r="I59" s="22"/>
      <c r="J59" s="106">
        <f t="shared" si="0"/>
        <v>0</v>
      </c>
      <c r="K59" s="106">
        <f t="shared" si="0"/>
        <v>0</v>
      </c>
      <c r="L59" s="23"/>
      <c r="M59" s="19">
        <f t="shared" si="1"/>
        <v>0</v>
      </c>
      <c r="N59" s="19">
        <f t="shared" si="2"/>
        <v>0</v>
      </c>
      <c r="O59" s="23"/>
      <c r="P59" s="19">
        <f t="shared" si="3"/>
        <v>0</v>
      </c>
      <c r="Q59" s="19">
        <f t="shared" si="4"/>
        <v>0</v>
      </c>
      <c r="R59" s="23"/>
      <c r="S59" s="19">
        <f t="shared" si="5"/>
        <v>0</v>
      </c>
      <c r="T59" s="19">
        <f t="shared" si="6"/>
        <v>0</v>
      </c>
      <c r="U59" s="23"/>
      <c r="V59" s="74"/>
    </row>
    <row r="60" spans="1:22" s="6" customFormat="1" ht="44.25" customHeight="1">
      <c r="A60" s="16" t="s">
        <v>102</v>
      </c>
      <c r="B60" s="17" t="s">
        <v>103</v>
      </c>
      <c r="C60" s="18" t="s">
        <v>104</v>
      </c>
      <c r="D60" s="87"/>
      <c r="E60" s="87"/>
      <c r="F60" s="87"/>
      <c r="G60" s="87">
        <f t="shared" si="7"/>
        <v>0</v>
      </c>
      <c r="H60" s="87"/>
      <c r="I60" s="18"/>
      <c r="J60" s="106">
        <f t="shared" si="0"/>
        <v>0</v>
      </c>
      <c r="K60" s="106">
        <f t="shared" si="0"/>
        <v>0</v>
      </c>
      <c r="L60" s="19"/>
      <c r="M60" s="19">
        <f t="shared" si="1"/>
        <v>0</v>
      </c>
      <c r="N60" s="19">
        <f t="shared" si="2"/>
        <v>0</v>
      </c>
      <c r="O60" s="19"/>
      <c r="P60" s="19">
        <f t="shared" si="3"/>
        <v>0</v>
      </c>
      <c r="Q60" s="19">
        <f t="shared" si="4"/>
        <v>0</v>
      </c>
      <c r="R60" s="19"/>
      <c r="S60" s="19">
        <f t="shared" si="5"/>
        <v>0</v>
      </c>
      <c r="T60" s="19">
        <f t="shared" si="6"/>
        <v>0</v>
      </c>
      <c r="U60" s="19"/>
      <c r="V60" s="73"/>
    </row>
    <row r="61" spans="1:22" ht="18" customHeight="1">
      <c r="A61" s="20"/>
      <c r="B61" s="21" t="s">
        <v>5</v>
      </c>
      <c r="C61" s="22"/>
      <c r="D61" s="88"/>
      <c r="E61" s="88"/>
      <c r="F61" s="88"/>
      <c r="G61" s="87">
        <f t="shared" si="7"/>
        <v>0</v>
      </c>
      <c r="H61" s="88"/>
      <c r="I61" s="22"/>
      <c r="J61" s="106">
        <f t="shared" si="0"/>
        <v>0</v>
      </c>
      <c r="K61" s="106">
        <f t="shared" si="0"/>
        <v>0</v>
      </c>
      <c r="L61" s="23"/>
      <c r="M61" s="19">
        <f t="shared" si="1"/>
        <v>0</v>
      </c>
      <c r="N61" s="19">
        <f t="shared" si="2"/>
        <v>0</v>
      </c>
      <c r="O61" s="23"/>
      <c r="P61" s="19">
        <f t="shared" si="3"/>
        <v>0</v>
      </c>
      <c r="Q61" s="19">
        <f t="shared" si="4"/>
        <v>0</v>
      </c>
      <c r="R61" s="23"/>
      <c r="S61" s="19">
        <f t="shared" si="5"/>
        <v>0</v>
      </c>
      <c r="T61" s="19">
        <f t="shared" si="6"/>
        <v>0</v>
      </c>
      <c r="U61" s="23"/>
      <c r="V61" s="74"/>
    </row>
    <row r="62" spans="1:22" ht="39" customHeight="1">
      <c r="A62" s="20" t="s">
        <v>105</v>
      </c>
      <c r="B62" s="21" t="s">
        <v>106</v>
      </c>
      <c r="C62" s="22"/>
      <c r="D62" s="88"/>
      <c r="E62" s="88"/>
      <c r="F62" s="88"/>
      <c r="G62" s="87">
        <f t="shared" si="7"/>
        <v>0</v>
      </c>
      <c r="H62" s="88"/>
      <c r="I62" s="22"/>
      <c r="J62" s="106">
        <f t="shared" si="0"/>
        <v>0</v>
      </c>
      <c r="K62" s="106">
        <f t="shared" si="0"/>
        <v>0</v>
      </c>
      <c r="L62" s="23"/>
      <c r="M62" s="19">
        <f t="shared" si="1"/>
        <v>0</v>
      </c>
      <c r="N62" s="19">
        <f t="shared" si="2"/>
        <v>0</v>
      </c>
      <c r="O62" s="23"/>
      <c r="P62" s="19">
        <f t="shared" si="3"/>
        <v>0</v>
      </c>
      <c r="Q62" s="19">
        <f t="shared" si="4"/>
        <v>0</v>
      </c>
      <c r="R62" s="23"/>
      <c r="S62" s="19">
        <f t="shared" si="5"/>
        <v>0</v>
      </c>
      <c r="T62" s="19">
        <f t="shared" si="6"/>
        <v>0</v>
      </c>
      <c r="U62" s="23"/>
      <c r="V62" s="74"/>
    </row>
    <row r="63" spans="1:22" s="6" customFormat="1" ht="44.25" customHeight="1">
      <c r="A63" s="16" t="s">
        <v>107</v>
      </c>
      <c r="B63" s="17" t="s">
        <v>108</v>
      </c>
      <c r="C63" s="18" t="s">
        <v>109</v>
      </c>
      <c r="D63" s="87">
        <v>52744.8</v>
      </c>
      <c r="E63" s="87">
        <v>52744.8</v>
      </c>
      <c r="F63" s="87">
        <v>0</v>
      </c>
      <c r="G63" s="87">
        <f t="shared" si="7"/>
        <v>44174.4</v>
      </c>
      <c r="H63" s="87">
        <v>44174.4</v>
      </c>
      <c r="I63" s="18"/>
      <c r="J63" s="106">
        <v>47000</v>
      </c>
      <c r="K63" s="106">
        <v>47000</v>
      </c>
      <c r="L63" s="19"/>
      <c r="M63" s="19">
        <f t="shared" si="1"/>
        <v>2825.5999999999985</v>
      </c>
      <c r="N63" s="19">
        <f t="shared" si="2"/>
        <v>2825.5999999999985</v>
      </c>
      <c r="O63" s="19"/>
      <c r="P63" s="19">
        <f t="shared" si="3"/>
        <v>49820</v>
      </c>
      <c r="Q63" s="19">
        <f t="shared" si="4"/>
        <v>49820</v>
      </c>
      <c r="R63" s="19"/>
      <c r="S63" s="19">
        <f t="shared" si="5"/>
        <v>52311</v>
      </c>
      <c r="T63" s="19">
        <f t="shared" si="6"/>
        <v>52311</v>
      </c>
      <c r="U63" s="19"/>
      <c r="V63" s="73"/>
    </row>
    <row r="64" spans="1:22" ht="12.75" customHeight="1">
      <c r="A64" s="20"/>
      <c r="B64" s="21" t="s">
        <v>5</v>
      </c>
      <c r="C64" s="22"/>
      <c r="D64" s="88"/>
      <c r="E64" s="88"/>
      <c r="F64" s="88"/>
      <c r="G64" s="87">
        <f t="shared" si="7"/>
        <v>0</v>
      </c>
      <c r="H64" s="88"/>
      <c r="I64" s="22"/>
      <c r="J64" s="106">
        <f t="shared" si="0"/>
        <v>0</v>
      </c>
      <c r="K64" s="106">
        <f t="shared" si="0"/>
        <v>0</v>
      </c>
      <c r="L64" s="23"/>
      <c r="M64" s="19">
        <f t="shared" si="1"/>
        <v>0</v>
      </c>
      <c r="N64" s="19">
        <f t="shared" si="2"/>
        <v>0</v>
      </c>
      <c r="O64" s="23"/>
      <c r="P64" s="19">
        <f t="shared" si="3"/>
        <v>0</v>
      </c>
      <c r="Q64" s="19">
        <f t="shared" si="4"/>
        <v>0</v>
      </c>
      <c r="R64" s="23"/>
      <c r="S64" s="19">
        <f t="shared" si="5"/>
        <v>0</v>
      </c>
      <c r="T64" s="19">
        <f t="shared" si="6"/>
        <v>0</v>
      </c>
      <c r="U64" s="23"/>
      <c r="V64" s="74"/>
    </row>
    <row r="65" spans="1:22" ht="27" customHeight="1">
      <c r="A65" s="20" t="s">
        <v>110</v>
      </c>
      <c r="B65" s="21" t="s">
        <v>111</v>
      </c>
      <c r="C65" s="22" t="s">
        <v>10</v>
      </c>
      <c r="D65" s="88">
        <v>46828</v>
      </c>
      <c r="E65" s="88">
        <v>46828</v>
      </c>
      <c r="F65" s="88">
        <v>0</v>
      </c>
      <c r="G65" s="87">
        <f t="shared" si="7"/>
        <v>36335</v>
      </c>
      <c r="H65" s="88">
        <v>36335</v>
      </c>
      <c r="I65" s="22"/>
      <c r="J65" s="106">
        <v>39000</v>
      </c>
      <c r="K65" s="106">
        <v>39000</v>
      </c>
      <c r="L65" s="23"/>
      <c r="M65" s="19">
        <f t="shared" si="1"/>
        <v>2665</v>
      </c>
      <c r="N65" s="19">
        <f t="shared" si="2"/>
        <v>2665</v>
      </c>
      <c r="O65" s="23"/>
      <c r="P65" s="19">
        <f t="shared" si="3"/>
        <v>41340</v>
      </c>
      <c r="Q65" s="19">
        <f t="shared" si="4"/>
        <v>41340</v>
      </c>
      <c r="R65" s="23"/>
      <c r="S65" s="19">
        <f t="shared" si="5"/>
        <v>43407</v>
      </c>
      <c r="T65" s="19">
        <f t="shared" si="6"/>
        <v>43407</v>
      </c>
      <c r="U65" s="23"/>
      <c r="V65" s="74"/>
    </row>
    <row r="66" spans="1:22" ht="50.25" customHeight="1">
      <c r="A66" s="20" t="s">
        <v>112</v>
      </c>
      <c r="B66" s="21" t="s">
        <v>113</v>
      </c>
      <c r="C66" s="22" t="s">
        <v>10</v>
      </c>
      <c r="D66" s="88"/>
      <c r="E66" s="88"/>
      <c r="F66" s="88"/>
      <c r="G66" s="87">
        <f t="shared" si="7"/>
        <v>0</v>
      </c>
      <c r="H66" s="88"/>
      <c r="I66" s="22"/>
      <c r="J66" s="106">
        <f t="shared" si="0"/>
        <v>0</v>
      </c>
      <c r="K66" s="106">
        <f t="shared" si="0"/>
        <v>0</v>
      </c>
      <c r="L66" s="23"/>
      <c r="M66" s="19">
        <f t="shared" si="1"/>
        <v>0</v>
      </c>
      <c r="N66" s="19">
        <f t="shared" si="2"/>
        <v>0</v>
      </c>
      <c r="O66" s="23"/>
      <c r="P66" s="19">
        <f t="shared" si="3"/>
        <v>0</v>
      </c>
      <c r="Q66" s="19">
        <f t="shared" si="4"/>
        <v>0</v>
      </c>
      <c r="R66" s="23"/>
      <c r="S66" s="19">
        <f t="shared" si="5"/>
        <v>0</v>
      </c>
      <c r="T66" s="19">
        <f t="shared" si="6"/>
        <v>0</v>
      </c>
      <c r="U66" s="23"/>
      <c r="V66" s="74"/>
    </row>
    <row r="67" spans="1:22" ht="18" customHeight="1">
      <c r="A67" s="20" t="s">
        <v>114</v>
      </c>
      <c r="B67" s="21" t="s">
        <v>115</v>
      </c>
      <c r="C67" s="22" t="s">
        <v>10</v>
      </c>
      <c r="D67" s="88">
        <v>5916.9</v>
      </c>
      <c r="E67" s="88">
        <v>5916.9</v>
      </c>
      <c r="F67" s="88">
        <v>0</v>
      </c>
      <c r="G67" s="87">
        <f t="shared" si="7"/>
        <v>7839.4</v>
      </c>
      <c r="H67" s="88">
        <v>7839.4</v>
      </c>
      <c r="I67" s="22"/>
      <c r="J67" s="106">
        <v>8000</v>
      </c>
      <c r="K67" s="106">
        <v>8000</v>
      </c>
      <c r="L67" s="23"/>
      <c r="M67" s="19">
        <f t="shared" si="1"/>
        <v>160.60000000000036</v>
      </c>
      <c r="N67" s="19">
        <f t="shared" si="2"/>
        <v>160.60000000000036</v>
      </c>
      <c r="O67" s="23"/>
      <c r="P67" s="19">
        <f t="shared" si="3"/>
        <v>8480</v>
      </c>
      <c r="Q67" s="19">
        <f t="shared" si="4"/>
        <v>8480</v>
      </c>
      <c r="R67" s="23"/>
      <c r="S67" s="19">
        <f t="shared" si="5"/>
        <v>8904</v>
      </c>
      <c r="T67" s="19">
        <f t="shared" si="6"/>
        <v>8904</v>
      </c>
      <c r="U67" s="23"/>
      <c r="V67" s="74"/>
    </row>
    <row r="68" spans="1:22" s="6" customFormat="1" ht="50.25" customHeight="1">
      <c r="A68" s="16" t="s">
        <v>116</v>
      </c>
      <c r="B68" s="17" t="s">
        <v>117</v>
      </c>
      <c r="C68" s="18" t="s">
        <v>118</v>
      </c>
      <c r="D68" s="87">
        <v>6462.2</v>
      </c>
      <c r="E68" s="87">
        <v>6462.2</v>
      </c>
      <c r="F68" s="87">
        <v>0</v>
      </c>
      <c r="G68" s="87">
        <f t="shared" si="7"/>
        <v>7540.4</v>
      </c>
      <c r="H68" s="87">
        <v>7540.4</v>
      </c>
      <c r="I68" s="18"/>
      <c r="J68" s="106">
        <v>4454</v>
      </c>
      <c r="K68" s="106">
        <v>4454</v>
      </c>
      <c r="L68" s="19"/>
      <c r="M68" s="19">
        <f t="shared" si="1"/>
        <v>-3086.3999999999996</v>
      </c>
      <c r="N68" s="19">
        <f t="shared" si="2"/>
        <v>-3086.3999999999996</v>
      </c>
      <c r="O68" s="19"/>
      <c r="P68" s="19">
        <f t="shared" si="3"/>
        <v>4721.24</v>
      </c>
      <c r="Q68" s="19">
        <f t="shared" si="4"/>
        <v>4721.24</v>
      </c>
      <c r="R68" s="19"/>
      <c r="S68" s="19">
        <f t="shared" si="5"/>
        <v>4957.302</v>
      </c>
      <c r="T68" s="19">
        <f t="shared" si="6"/>
        <v>4957.302</v>
      </c>
      <c r="U68" s="19"/>
      <c r="V68" s="312" t="s">
        <v>632</v>
      </c>
    </row>
    <row r="69" spans="1:22" ht="12.75" customHeight="1">
      <c r="A69" s="20"/>
      <c r="B69" s="21" t="s">
        <v>5</v>
      </c>
      <c r="C69" s="22"/>
      <c r="D69" s="88"/>
      <c r="E69" s="88"/>
      <c r="F69" s="88"/>
      <c r="G69" s="87">
        <f t="shared" si="7"/>
        <v>0</v>
      </c>
      <c r="H69" s="88"/>
      <c r="I69" s="22"/>
      <c r="J69" s="106">
        <f t="shared" si="0"/>
        <v>0</v>
      </c>
      <c r="K69" s="106">
        <f t="shared" si="0"/>
        <v>0</v>
      </c>
      <c r="L69" s="23"/>
      <c r="M69" s="19">
        <f t="shared" si="1"/>
        <v>0</v>
      </c>
      <c r="N69" s="19">
        <f t="shared" si="2"/>
        <v>0</v>
      </c>
      <c r="O69" s="23"/>
      <c r="P69" s="19">
        <f t="shared" si="3"/>
        <v>0</v>
      </c>
      <c r="Q69" s="19">
        <f t="shared" si="4"/>
        <v>0</v>
      </c>
      <c r="R69" s="23"/>
      <c r="S69" s="19">
        <f t="shared" si="5"/>
        <v>0</v>
      </c>
      <c r="T69" s="19">
        <f t="shared" si="6"/>
        <v>0</v>
      </c>
      <c r="U69" s="23"/>
      <c r="V69" s="313"/>
    </row>
    <row r="70" spans="1:22" ht="93" customHeight="1">
      <c r="A70" s="20" t="s">
        <v>119</v>
      </c>
      <c r="B70" s="21" t="s">
        <v>120</v>
      </c>
      <c r="C70" s="22"/>
      <c r="D70" s="88">
        <v>3794.6</v>
      </c>
      <c r="E70" s="88">
        <v>3794.6</v>
      </c>
      <c r="F70" s="88">
        <v>0</v>
      </c>
      <c r="G70" s="87">
        <f t="shared" si="7"/>
        <v>4454</v>
      </c>
      <c r="H70" s="88">
        <v>4454</v>
      </c>
      <c r="I70" s="22"/>
      <c r="J70" s="106">
        <v>4454</v>
      </c>
      <c r="K70" s="106">
        <v>4454</v>
      </c>
      <c r="L70" s="23"/>
      <c r="M70" s="19">
        <f t="shared" si="1"/>
        <v>0</v>
      </c>
      <c r="N70" s="19">
        <f t="shared" si="2"/>
        <v>0</v>
      </c>
      <c r="O70" s="23"/>
      <c r="P70" s="19">
        <f t="shared" si="3"/>
        <v>4721.24</v>
      </c>
      <c r="Q70" s="19">
        <f t="shared" si="4"/>
        <v>4721.24</v>
      </c>
      <c r="R70" s="23"/>
      <c r="S70" s="19">
        <f t="shared" si="5"/>
        <v>4957.302</v>
      </c>
      <c r="T70" s="19">
        <f t="shared" si="6"/>
        <v>4957.302</v>
      </c>
      <c r="U70" s="23"/>
      <c r="V70" s="314"/>
    </row>
    <row r="71" spans="1:22" s="6" customFormat="1" ht="50.25" customHeight="1">
      <c r="A71" s="16" t="s">
        <v>121</v>
      </c>
      <c r="B71" s="17" t="s">
        <v>122</v>
      </c>
      <c r="C71" s="18" t="s">
        <v>123</v>
      </c>
      <c r="D71" s="87">
        <v>125153.8</v>
      </c>
      <c r="E71" s="87">
        <v>125153.8</v>
      </c>
      <c r="F71" s="87">
        <v>0</v>
      </c>
      <c r="G71" s="87">
        <f t="shared" si="7"/>
        <v>164916.4</v>
      </c>
      <c r="H71" s="87">
        <v>164916.4</v>
      </c>
      <c r="I71" s="18"/>
      <c r="J71" s="106">
        <f t="shared" si="0"/>
        <v>171513.05599999998</v>
      </c>
      <c r="K71" s="106">
        <f t="shared" si="0"/>
        <v>171513.05599999998</v>
      </c>
      <c r="L71" s="19"/>
      <c r="M71" s="19">
        <f t="shared" si="1"/>
        <v>6596.655999999988</v>
      </c>
      <c r="N71" s="19">
        <f t="shared" si="2"/>
        <v>6596.655999999988</v>
      </c>
      <c r="O71" s="19"/>
      <c r="P71" s="19">
        <f t="shared" si="3"/>
        <v>181803.83935999998</v>
      </c>
      <c r="Q71" s="19">
        <f t="shared" si="4"/>
        <v>181803.83935999998</v>
      </c>
      <c r="R71" s="19"/>
      <c r="S71" s="19">
        <f t="shared" si="5"/>
        <v>190894.03132799998</v>
      </c>
      <c r="T71" s="19">
        <f t="shared" si="6"/>
        <v>190894.03132799998</v>
      </c>
      <c r="U71" s="19"/>
      <c r="V71" s="73"/>
    </row>
    <row r="72" spans="1:22" ht="12.75" customHeight="1">
      <c r="A72" s="20"/>
      <c r="B72" s="21" t="s">
        <v>5</v>
      </c>
      <c r="C72" s="22"/>
      <c r="D72" s="88"/>
      <c r="E72" s="88"/>
      <c r="F72" s="88"/>
      <c r="G72" s="87">
        <f t="shared" si="7"/>
        <v>0</v>
      </c>
      <c r="H72" s="88"/>
      <c r="I72" s="22"/>
      <c r="J72" s="106">
        <f aca="true" t="shared" si="8" ref="J72:K105">G72*0.04+G72</f>
        <v>0</v>
      </c>
      <c r="K72" s="106">
        <f t="shared" si="8"/>
        <v>0</v>
      </c>
      <c r="L72" s="23"/>
      <c r="M72" s="19">
        <f aca="true" t="shared" si="9" ref="M72:M105">J72-G72</f>
        <v>0</v>
      </c>
      <c r="N72" s="19">
        <f aca="true" t="shared" si="10" ref="N72:N105">K72-H72</f>
        <v>0</v>
      </c>
      <c r="O72" s="23"/>
      <c r="P72" s="19">
        <f aca="true" t="shared" si="11" ref="P72:P105">J72*0.06+K72</f>
        <v>0</v>
      </c>
      <c r="Q72" s="19">
        <f aca="true" t="shared" si="12" ref="Q72:Q105">K72*0.06+K72</f>
        <v>0</v>
      </c>
      <c r="R72" s="23"/>
      <c r="S72" s="19">
        <f aca="true" t="shared" si="13" ref="S72:S105">P72*0.05+Q72</f>
        <v>0</v>
      </c>
      <c r="T72" s="19">
        <f aca="true" t="shared" si="14" ref="T72:T105">Q72*0.05+Q72</f>
        <v>0</v>
      </c>
      <c r="U72" s="23"/>
      <c r="V72" s="74"/>
    </row>
    <row r="73" spans="1:22" ht="72" customHeight="1">
      <c r="A73" s="20" t="s">
        <v>124</v>
      </c>
      <c r="B73" s="21" t="s">
        <v>125</v>
      </c>
      <c r="C73" s="22" t="s">
        <v>10</v>
      </c>
      <c r="D73" s="88">
        <v>106401.8</v>
      </c>
      <c r="E73" s="88">
        <v>106401.8</v>
      </c>
      <c r="F73" s="88">
        <v>0</v>
      </c>
      <c r="G73" s="87">
        <f t="shared" si="7"/>
        <v>159916.4</v>
      </c>
      <c r="H73" s="88">
        <v>159916.4</v>
      </c>
      <c r="I73" s="22"/>
      <c r="J73" s="106">
        <f t="shared" si="8"/>
        <v>166313.05599999998</v>
      </c>
      <c r="K73" s="106">
        <f t="shared" si="8"/>
        <v>166313.05599999998</v>
      </c>
      <c r="L73" s="23"/>
      <c r="M73" s="19">
        <f t="shared" si="9"/>
        <v>6396.655999999988</v>
      </c>
      <c r="N73" s="19">
        <f t="shared" si="10"/>
        <v>6396.655999999988</v>
      </c>
      <c r="O73" s="23"/>
      <c r="P73" s="19">
        <f t="shared" si="11"/>
        <v>176291.83935999998</v>
      </c>
      <c r="Q73" s="19">
        <f t="shared" si="12"/>
        <v>176291.83935999998</v>
      </c>
      <c r="R73" s="23"/>
      <c r="S73" s="19">
        <f t="shared" si="13"/>
        <v>185106.43132799998</v>
      </c>
      <c r="T73" s="19">
        <f t="shared" si="14"/>
        <v>185106.43132799998</v>
      </c>
      <c r="U73" s="23"/>
      <c r="V73" s="74"/>
    </row>
    <row r="74" spans="1:22" ht="18" customHeight="1">
      <c r="A74" s="20"/>
      <c r="B74" s="21" t="s">
        <v>5</v>
      </c>
      <c r="C74" s="22"/>
      <c r="D74" s="88"/>
      <c r="E74" s="88"/>
      <c r="F74" s="88"/>
      <c r="G74" s="87">
        <f t="shared" si="7"/>
        <v>0</v>
      </c>
      <c r="H74" s="88"/>
      <c r="I74" s="22"/>
      <c r="J74" s="106">
        <f t="shared" si="8"/>
        <v>0</v>
      </c>
      <c r="K74" s="106">
        <f t="shared" si="8"/>
        <v>0</v>
      </c>
      <c r="L74" s="23"/>
      <c r="M74" s="19">
        <f t="shared" si="9"/>
        <v>0</v>
      </c>
      <c r="N74" s="19">
        <f t="shared" si="10"/>
        <v>0</v>
      </c>
      <c r="O74" s="23"/>
      <c r="P74" s="19">
        <f t="shared" si="11"/>
        <v>0</v>
      </c>
      <c r="Q74" s="19">
        <f t="shared" si="12"/>
        <v>0</v>
      </c>
      <c r="R74" s="23"/>
      <c r="S74" s="19">
        <f t="shared" si="13"/>
        <v>0</v>
      </c>
      <c r="T74" s="19">
        <f t="shared" si="14"/>
        <v>0</v>
      </c>
      <c r="U74" s="23"/>
      <c r="V74" s="74"/>
    </row>
    <row r="75" spans="1:22" ht="57" customHeight="1">
      <c r="A75" s="20" t="s">
        <v>126</v>
      </c>
      <c r="B75" s="21" t="s">
        <v>127</v>
      </c>
      <c r="C75" s="22" t="s">
        <v>10</v>
      </c>
      <c r="D75" s="88"/>
      <c r="E75" s="88"/>
      <c r="F75" s="88"/>
      <c r="G75" s="87">
        <f t="shared" si="7"/>
        <v>0</v>
      </c>
      <c r="H75" s="88"/>
      <c r="I75" s="22"/>
      <c r="J75" s="106">
        <f t="shared" si="8"/>
        <v>0</v>
      </c>
      <c r="K75" s="106">
        <f t="shared" si="8"/>
        <v>0</v>
      </c>
      <c r="L75" s="23"/>
      <c r="M75" s="19">
        <f t="shared" si="9"/>
        <v>0</v>
      </c>
      <c r="N75" s="19">
        <f t="shared" si="10"/>
        <v>0</v>
      </c>
      <c r="O75" s="23"/>
      <c r="P75" s="19">
        <f t="shared" si="11"/>
        <v>0</v>
      </c>
      <c r="Q75" s="19">
        <f t="shared" si="12"/>
        <v>0</v>
      </c>
      <c r="R75" s="23"/>
      <c r="S75" s="19">
        <f t="shared" si="13"/>
        <v>0</v>
      </c>
      <c r="T75" s="19">
        <f t="shared" si="14"/>
        <v>0</v>
      </c>
      <c r="U75" s="23"/>
      <c r="V75" s="74"/>
    </row>
    <row r="76" spans="1:22" ht="73.5">
      <c r="A76" s="20" t="s">
        <v>128</v>
      </c>
      <c r="B76" s="21" t="s">
        <v>129</v>
      </c>
      <c r="C76" s="22" t="s">
        <v>10</v>
      </c>
      <c r="D76" s="88"/>
      <c r="E76" s="88"/>
      <c r="F76" s="88"/>
      <c r="G76" s="87">
        <f t="shared" si="7"/>
        <v>0</v>
      </c>
      <c r="H76" s="88"/>
      <c r="I76" s="22"/>
      <c r="J76" s="106">
        <f t="shared" si="8"/>
        <v>0</v>
      </c>
      <c r="K76" s="106">
        <f t="shared" si="8"/>
        <v>0</v>
      </c>
      <c r="L76" s="23"/>
      <c r="M76" s="19">
        <f t="shared" si="9"/>
        <v>0</v>
      </c>
      <c r="N76" s="19">
        <f t="shared" si="10"/>
        <v>0</v>
      </c>
      <c r="O76" s="23"/>
      <c r="P76" s="19">
        <f t="shared" si="11"/>
        <v>0</v>
      </c>
      <c r="Q76" s="19">
        <f t="shared" si="12"/>
        <v>0</v>
      </c>
      <c r="R76" s="23"/>
      <c r="S76" s="19">
        <f t="shared" si="13"/>
        <v>0</v>
      </c>
      <c r="T76" s="19">
        <f t="shared" si="14"/>
        <v>0</v>
      </c>
      <c r="U76" s="23"/>
      <c r="V76" s="74"/>
    </row>
    <row r="77" spans="1:22" ht="47.25" customHeight="1">
      <c r="A77" s="20" t="s">
        <v>130</v>
      </c>
      <c r="B77" s="21" t="s">
        <v>131</v>
      </c>
      <c r="C77" s="22" t="s">
        <v>10</v>
      </c>
      <c r="D77" s="88"/>
      <c r="E77" s="88"/>
      <c r="F77" s="88"/>
      <c r="G77" s="87">
        <f t="shared" si="7"/>
        <v>0</v>
      </c>
      <c r="H77" s="88"/>
      <c r="I77" s="22"/>
      <c r="J77" s="106">
        <f t="shared" si="8"/>
        <v>0</v>
      </c>
      <c r="K77" s="106">
        <f t="shared" si="8"/>
        <v>0</v>
      </c>
      <c r="L77" s="23"/>
      <c r="M77" s="19">
        <f t="shared" si="9"/>
        <v>0</v>
      </c>
      <c r="N77" s="19">
        <f t="shared" si="10"/>
        <v>0</v>
      </c>
      <c r="O77" s="23"/>
      <c r="P77" s="19">
        <f t="shared" si="11"/>
        <v>0</v>
      </c>
      <c r="Q77" s="19">
        <f t="shared" si="12"/>
        <v>0</v>
      </c>
      <c r="R77" s="23"/>
      <c r="S77" s="19">
        <f t="shared" si="13"/>
        <v>0</v>
      </c>
      <c r="T77" s="19">
        <f t="shared" si="14"/>
        <v>0</v>
      </c>
      <c r="U77" s="23"/>
      <c r="V77" s="74"/>
    </row>
    <row r="78" spans="1:22" ht="57" customHeight="1">
      <c r="A78" s="20" t="s">
        <v>132</v>
      </c>
      <c r="B78" s="21" t="s">
        <v>133</v>
      </c>
      <c r="C78" s="22" t="s">
        <v>10</v>
      </c>
      <c r="D78" s="88"/>
      <c r="E78" s="88"/>
      <c r="F78" s="88"/>
      <c r="G78" s="87">
        <f t="shared" si="7"/>
        <v>0</v>
      </c>
      <c r="H78" s="88"/>
      <c r="I78" s="22"/>
      <c r="J78" s="106">
        <f t="shared" si="8"/>
        <v>0</v>
      </c>
      <c r="K78" s="106">
        <f t="shared" si="8"/>
        <v>0</v>
      </c>
      <c r="L78" s="23"/>
      <c r="M78" s="19">
        <f t="shared" si="9"/>
        <v>0</v>
      </c>
      <c r="N78" s="19">
        <f t="shared" si="10"/>
        <v>0</v>
      </c>
      <c r="O78" s="23"/>
      <c r="P78" s="19">
        <f t="shared" si="11"/>
        <v>0</v>
      </c>
      <c r="Q78" s="19">
        <f t="shared" si="12"/>
        <v>0</v>
      </c>
      <c r="R78" s="23"/>
      <c r="S78" s="19">
        <f t="shared" si="13"/>
        <v>0</v>
      </c>
      <c r="T78" s="19">
        <f t="shared" si="14"/>
        <v>0</v>
      </c>
      <c r="U78" s="23"/>
      <c r="V78" s="74"/>
    </row>
    <row r="79" spans="1:22" ht="31.5" customHeight="1">
      <c r="A79" s="20" t="s">
        <v>134</v>
      </c>
      <c r="B79" s="21" t="s">
        <v>135</v>
      </c>
      <c r="C79" s="22" t="s">
        <v>10</v>
      </c>
      <c r="D79" s="88"/>
      <c r="E79" s="88"/>
      <c r="F79" s="88">
        <v>0</v>
      </c>
      <c r="G79" s="87">
        <f t="shared" si="7"/>
        <v>0</v>
      </c>
      <c r="H79" s="88"/>
      <c r="I79" s="22"/>
      <c r="J79" s="106">
        <f t="shared" si="8"/>
        <v>0</v>
      </c>
      <c r="K79" s="106">
        <f t="shared" si="8"/>
        <v>0</v>
      </c>
      <c r="L79" s="23"/>
      <c r="M79" s="19">
        <f t="shared" si="9"/>
        <v>0</v>
      </c>
      <c r="N79" s="19">
        <f t="shared" si="10"/>
        <v>0</v>
      </c>
      <c r="O79" s="23"/>
      <c r="P79" s="19">
        <f t="shared" si="11"/>
        <v>0</v>
      </c>
      <c r="Q79" s="19">
        <f t="shared" si="12"/>
        <v>0</v>
      </c>
      <c r="R79" s="23"/>
      <c r="S79" s="19">
        <f t="shared" si="13"/>
        <v>0</v>
      </c>
      <c r="T79" s="19">
        <f t="shared" si="14"/>
        <v>0</v>
      </c>
      <c r="U79" s="23"/>
      <c r="V79" s="74"/>
    </row>
    <row r="80" spans="1:22" ht="39" customHeight="1">
      <c r="A80" s="20" t="s">
        <v>136</v>
      </c>
      <c r="B80" s="21" t="s">
        <v>137</v>
      </c>
      <c r="C80" s="22" t="s">
        <v>10</v>
      </c>
      <c r="D80" s="88">
        <v>41965.9</v>
      </c>
      <c r="E80" s="88">
        <v>41965.9</v>
      </c>
      <c r="F80" s="88">
        <v>0</v>
      </c>
      <c r="G80" s="87">
        <f t="shared" si="7"/>
        <v>98469.6</v>
      </c>
      <c r="H80" s="88">
        <v>98469.6</v>
      </c>
      <c r="I80" s="22"/>
      <c r="J80" s="106">
        <f t="shared" si="8"/>
        <v>102408.384</v>
      </c>
      <c r="K80" s="106">
        <f t="shared" si="8"/>
        <v>102408.384</v>
      </c>
      <c r="L80" s="23"/>
      <c r="M80" s="19">
        <f t="shared" si="9"/>
        <v>3938.7839999999997</v>
      </c>
      <c r="N80" s="19">
        <f t="shared" si="10"/>
        <v>3938.7839999999997</v>
      </c>
      <c r="O80" s="23"/>
      <c r="P80" s="19">
        <f t="shared" si="11"/>
        <v>108552.88704</v>
      </c>
      <c r="Q80" s="19">
        <f t="shared" si="12"/>
        <v>108552.88704</v>
      </c>
      <c r="R80" s="23"/>
      <c r="S80" s="19">
        <f t="shared" si="13"/>
        <v>113980.531392</v>
      </c>
      <c r="T80" s="19">
        <f t="shared" si="14"/>
        <v>113980.531392</v>
      </c>
      <c r="U80" s="23"/>
      <c r="V80" s="74"/>
    </row>
    <row r="81" spans="1:22" ht="93.75" customHeight="1">
      <c r="A81" s="20" t="s">
        <v>138</v>
      </c>
      <c r="B81" s="21" t="s">
        <v>139</v>
      </c>
      <c r="C81" s="22" t="s">
        <v>10</v>
      </c>
      <c r="D81" s="88"/>
      <c r="E81" s="88"/>
      <c r="F81" s="88"/>
      <c r="G81" s="87">
        <f t="shared" si="7"/>
        <v>0</v>
      </c>
      <c r="H81" s="88"/>
      <c r="I81" s="22"/>
      <c r="J81" s="106">
        <f t="shared" si="8"/>
        <v>0</v>
      </c>
      <c r="K81" s="106">
        <f t="shared" si="8"/>
        <v>0</v>
      </c>
      <c r="L81" s="23"/>
      <c r="M81" s="19">
        <f t="shared" si="9"/>
        <v>0</v>
      </c>
      <c r="N81" s="19">
        <f t="shared" si="10"/>
        <v>0</v>
      </c>
      <c r="O81" s="23"/>
      <c r="P81" s="19">
        <f t="shared" si="11"/>
        <v>0</v>
      </c>
      <c r="Q81" s="19">
        <f t="shared" si="12"/>
        <v>0</v>
      </c>
      <c r="R81" s="23"/>
      <c r="S81" s="19">
        <f t="shared" si="13"/>
        <v>0</v>
      </c>
      <c r="T81" s="19">
        <f t="shared" si="14"/>
        <v>0</v>
      </c>
      <c r="U81" s="23"/>
      <c r="V81" s="74"/>
    </row>
    <row r="82" spans="1:22" ht="48.75" customHeight="1">
      <c r="A82" s="20" t="s">
        <v>140</v>
      </c>
      <c r="B82" s="21" t="s">
        <v>141</v>
      </c>
      <c r="C82" s="22" t="s">
        <v>10</v>
      </c>
      <c r="D82" s="88"/>
      <c r="E82" s="88"/>
      <c r="F82" s="88"/>
      <c r="G82" s="87">
        <f t="shared" si="7"/>
        <v>0</v>
      </c>
      <c r="H82" s="88"/>
      <c r="I82" s="22"/>
      <c r="J82" s="106">
        <f t="shared" si="8"/>
        <v>0</v>
      </c>
      <c r="K82" s="106">
        <f t="shared" si="8"/>
        <v>0</v>
      </c>
      <c r="L82" s="23"/>
      <c r="M82" s="19">
        <f t="shared" si="9"/>
        <v>0</v>
      </c>
      <c r="N82" s="19">
        <f t="shared" si="10"/>
        <v>0</v>
      </c>
      <c r="O82" s="23"/>
      <c r="P82" s="19">
        <f t="shared" si="11"/>
        <v>0</v>
      </c>
      <c r="Q82" s="19">
        <f t="shared" si="12"/>
        <v>0</v>
      </c>
      <c r="R82" s="23"/>
      <c r="S82" s="19">
        <f t="shared" si="13"/>
        <v>0</v>
      </c>
      <c r="T82" s="19">
        <f t="shared" si="14"/>
        <v>0</v>
      </c>
      <c r="U82" s="23"/>
      <c r="V82" s="74"/>
    </row>
    <row r="83" spans="1:22" ht="30" customHeight="1">
      <c r="A83" s="20" t="s">
        <v>142</v>
      </c>
      <c r="B83" s="21" t="s">
        <v>143</v>
      </c>
      <c r="C83" s="22" t="s">
        <v>10</v>
      </c>
      <c r="D83" s="88">
        <v>26874.4</v>
      </c>
      <c r="E83" s="88">
        <v>26874.4</v>
      </c>
      <c r="F83" s="88">
        <v>0</v>
      </c>
      <c r="G83" s="87">
        <f t="shared" si="7"/>
        <v>44478.8</v>
      </c>
      <c r="H83" s="88">
        <v>44478.8</v>
      </c>
      <c r="I83" s="22"/>
      <c r="J83" s="106">
        <f t="shared" si="8"/>
        <v>46257.952000000005</v>
      </c>
      <c r="K83" s="106">
        <f t="shared" si="8"/>
        <v>46257.952000000005</v>
      </c>
      <c r="L83" s="23"/>
      <c r="M83" s="19">
        <f t="shared" si="9"/>
        <v>1779.1520000000019</v>
      </c>
      <c r="N83" s="19">
        <f t="shared" si="10"/>
        <v>1779.1520000000019</v>
      </c>
      <c r="O83" s="23"/>
      <c r="P83" s="19">
        <f t="shared" si="11"/>
        <v>49033.42912000001</v>
      </c>
      <c r="Q83" s="19">
        <f t="shared" si="12"/>
        <v>49033.42912000001</v>
      </c>
      <c r="R83" s="23"/>
      <c r="S83" s="19">
        <f t="shared" si="13"/>
        <v>51485.10057600001</v>
      </c>
      <c r="T83" s="19">
        <f t="shared" si="14"/>
        <v>51485.10057600001</v>
      </c>
      <c r="U83" s="23"/>
      <c r="V83" s="74"/>
    </row>
    <row r="84" spans="1:22" ht="48.75" customHeight="1">
      <c r="A84" s="20" t="s">
        <v>144</v>
      </c>
      <c r="B84" s="21" t="s">
        <v>145</v>
      </c>
      <c r="C84" s="22" t="s">
        <v>10</v>
      </c>
      <c r="D84" s="88">
        <v>1516</v>
      </c>
      <c r="E84" s="88">
        <v>1516</v>
      </c>
      <c r="F84" s="88">
        <v>0</v>
      </c>
      <c r="G84" s="87">
        <f t="shared" si="7"/>
        <v>13778</v>
      </c>
      <c r="H84" s="88">
        <v>13778</v>
      </c>
      <c r="I84" s="22"/>
      <c r="J84" s="106">
        <f t="shared" si="8"/>
        <v>14329.12</v>
      </c>
      <c r="K84" s="106">
        <f t="shared" si="8"/>
        <v>14329.12</v>
      </c>
      <c r="L84" s="23"/>
      <c r="M84" s="19">
        <f t="shared" si="9"/>
        <v>551.1200000000008</v>
      </c>
      <c r="N84" s="19">
        <f t="shared" si="10"/>
        <v>551.1200000000008</v>
      </c>
      <c r="O84" s="23"/>
      <c r="P84" s="19">
        <f t="shared" si="11"/>
        <v>15188.8672</v>
      </c>
      <c r="Q84" s="19">
        <f t="shared" si="12"/>
        <v>15188.8672</v>
      </c>
      <c r="R84" s="23"/>
      <c r="S84" s="19">
        <f t="shared" si="13"/>
        <v>15948.31056</v>
      </c>
      <c r="T84" s="19">
        <f t="shared" si="14"/>
        <v>15948.31056</v>
      </c>
      <c r="U84" s="23"/>
      <c r="V84" s="74"/>
    </row>
    <row r="85" spans="1:22" ht="48.75" customHeight="1">
      <c r="A85" s="20" t="s">
        <v>146</v>
      </c>
      <c r="B85" s="21" t="s">
        <v>147</v>
      </c>
      <c r="C85" s="22" t="s">
        <v>10</v>
      </c>
      <c r="D85" s="88"/>
      <c r="E85" s="88"/>
      <c r="F85" s="88"/>
      <c r="G85" s="87">
        <f t="shared" si="7"/>
        <v>0</v>
      </c>
      <c r="H85" s="88"/>
      <c r="I85" s="22"/>
      <c r="J85" s="106">
        <f t="shared" si="8"/>
        <v>0</v>
      </c>
      <c r="K85" s="106">
        <f t="shared" si="8"/>
        <v>0</v>
      </c>
      <c r="L85" s="23"/>
      <c r="M85" s="19">
        <f t="shared" si="9"/>
        <v>0</v>
      </c>
      <c r="N85" s="19">
        <f t="shared" si="10"/>
        <v>0</v>
      </c>
      <c r="O85" s="23"/>
      <c r="P85" s="19">
        <f t="shared" si="11"/>
        <v>0</v>
      </c>
      <c r="Q85" s="19">
        <f t="shared" si="12"/>
        <v>0</v>
      </c>
      <c r="R85" s="23"/>
      <c r="S85" s="19">
        <f t="shared" si="13"/>
        <v>0</v>
      </c>
      <c r="T85" s="19">
        <f t="shared" si="14"/>
        <v>0</v>
      </c>
      <c r="U85" s="23"/>
      <c r="V85" s="74"/>
    </row>
    <row r="86" spans="1:22" ht="80.25" customHeight="1">
      <c r="A86" s="20" t="s">
        <v>148</v>
      </c>
      <c r="B86" s="21" t="s">
        <v>149</v>
      </c>
      <c r="C86" s="22" t="s">
        <v>10</v>
      </c>
      <c r="D86" s="88"/>
      <c r="E86" s="88"/>
      <c r="F86" s="88"/>
      <c r="G86" s="87">
        <f t="shared" si="7"/>
        <v>0</v>
      </c>
      <c r="H86" s="88"/>
      <c r="I86" s="22"/>
      <c r="J86" s="106">
        <f t="shared" si="8"/>
        <v>0</v>
      </c>
      <c r="K86" s="106">
        <f t="shared" si="8"/>
        <v>0</v>
      </c>
      <c r="L86" s="23"/>
      <c r="M86" s="19">
        <f t="shared" si="9"/>
        <v>0</v>
      </c>
      <c r="N86" s="19">
        <f t="shared" si="10"/>
        <v>0</v>
      </c>
      <c r="O86" s="23"/>
      <c r="P86" s="19">
        <f t="shared" si="11"/>
        <v>0</v>
      </c>
      <c r="Q86" s="19">
        <f t="shared" si="12"/>
        <v>0</v>
      </c>
      <c r="R86" s="23"/>
      <c r="S86" s="19">
        <f t="shared" si="13"/>
        <v>0</v>
      </c>
      <c r="T86" s="19">
        <f t="shared" si="14"/>
        <v>0</v>
      </c>
      <c r="U86" s="23"/>
      <c r="V86" s="74"/>
    </row>
    <row r="87" spans="1:22" ht="28.5" customHeight="1">
      <c r="A87" s="20" t="s">
        <v>150</v>
      </c>
      <c r="B87" s="21" t="s">
        <v>151</v>
      </c>
      <c r="C87" s="22" t="s">
        <v>10</v>
      </c>
      <c r="D87" s="88"/>
      <c r="E87" s="88"/>
      <c r="F87" s="88"/>
      <c r="G87" s="87">
        <f t="shared" si="7"/>
        <v>0</v>
      </c>
      <c r="H87" s="88"/>
      <c r="I87" s="22"/>
      <c r="J87" s="106">
        <f t="shared" si="8"/>
        <v>0</v>
      </c>
      <c r="K87" s="106">
        <f t="shared" si="8"/>
        <v>0</v>
      </c>
      <c r="L87" s="23"/>
      <c r="M87" s="19">
        <f t="shared" si="9"/>
        <v>0</v>
      </c>
      <c r="N87" s="19">
        <f t="shared" si="10"/>
        <v>0</v>
      </c>
      <c r="O87" s="23"/>
      <c r="P87" s="19">
        <f t="shared" si="11"/>
        <v>0</v>
      </c>
      <c r="Q87" s="19">
        <f t="shared" si="12"/>
        <v>0</v>
      </c>
      <c r="R87" s="23"/>
      <c r="S87" s="19">
        <f t="shared" si="13"/>
        <v>0</v>
      </c>
      <c r="T87" s="19">
        <f t="shared" si="14"/>
        <v>0</v>
      </c>
      <c r="U87" s="23"/>
      <c r="V87" s="74"/>
    </row>
    <row r="88" spans="1:22" ht="24" customHeight="1">
      <c r="A88" s="20" t="s">
        <v>152</v>
      </c>
      <c r="B88" s="21" t="s">
        <v>153</v>
      </c>
      <c r="C88" s="22" t="s">
        <v>10</v>
      </c>
      <c r="D88" s="88"/>
      <c r="E88" s="88"/>
      <c r="F88" s="88"/>
      <c r="G88" s="87">
        <f t="shared" si="7"/>
        <v>0</v>
      </c>
      <c r="H88" s="88"/>
      <c r="I88" s="22"/>
      <c r="J88" s="106">
        <f t="shared" si="8"/>
        <v>0</v>
      </c>
      <c r="K88" s="106">
        <f t="shared" si="8"/>
        <v>0</v>
      </c>
      <c r="L88" s="23"/>
      <c r="M88" s="19">
        <f t="shared" si="9"/>
        <v>0</v>
      </c>
      <c r="N88" s="19">
        <f t="shared" si="10"/>
        <v>0</v>
      </c>
      <c r="O88" s="23"/>
      <c r="P88" s="19">
        <f t="shared" si="11"/>
        <v>0</v>
      </c>
      <c r="Q88" s="19">
        <f t="shared" si="12"/>
        <v>0</v>
      </c>
      <c r="R88" s="23"/>
      <c r="S88" s="19">
        <f t="shared" si="13"/>
        <v>0</v>
      </c>
      <c r="T88" s="19">
        <f t="shared" si="14"/>
        <v>0</v>
      </c>
      <c r="U88" s="23"/>
      <c r="V88" s="74"/>
    </row>
    <row r="89" spans="1:22" ht="24" customHeight="1">
      <c r="A89" s="20" t="s">
        <v>154</v>
      </c>
      <c r="B89" s="21" t="s">
        <v>155</v>
      </c>
      <c r="C89" s="22" t="s">
        <v>10</v>
      </c>
      <c r="D89" s="88">
        <v>35421</v>
      </c>
      <c r="E89" s="88">
        <v>35421</v>
      </c>
      <c r="F89" s="88">
        <v>0</v>
      </c>
      <c r="G89" s="87">
        <f t="shared" si="7"/>
        <v>3190</v>
      </c>
      <c r="H89" s="88">
        <v>3190</v>
      </c>
      <c r="I89" s="22"/>
      <c r="J89" s="106">
        <f t="shared" si="8"/>
        <v>3317.6</v>
      </c>
      <c r="K89" s="106">
        <f t="shared" si="8"/>
        <v>3317.6</v>
      </c>
      <c r="L89" s="23"/>
      <c r="M89" s="19">
        <f t="shared" si="9"/>
        <v>127.59999999999991</v>
      </c>
      <c r="N89" s="19">
        <f t="shared" si="10"/>
        <v>127.59999999999991</v>
      </c>
      <c r="O89" s="23"/>
      <c r="P89" s="19">
        <f t="shared" si="11"/>
        <v>3516.656</v>
      </c>
      <c r="Q89" s="19">
        <f t="shared" si="12"/>
        <v>3516.656</v>
      </c>
      <c r="R89" s="23"/>
      <c r="S89" s="19">
        <f t="shared" si="13"/>
        <v>3692.4888</v>
      </c>
      <c r="T89" s="19">
        <f t="shared" si="14"/>
        <v>3692.4888</v>
      </c>
      <c r="U89" s="23"/>
      <c r="V89" s="74"/>
    </row>
    <row r="90" spans="1:22" ht="36.75" customHeight="1">
      <c r="A90" s="20" t="s">
        <v>156</v>
      </c>
      <c r="B90" s="21" t="s">
        <v>157</v>
      </c>
      <c r="C90" s="22" t="s">
        <v>10</v>
      </c>
      <c r="D90" s="88">
        <v>18752</v>
      </c>
      <c r="E90" s="88">
        <v>18752</v>
      </c>
      <c r="F90" s="88">
        <v>0</v>
      </c>
      <c r="G90" s="87">
        <f t="shared" si="7"/>
        <v>5000</v>
      </c>
      <c r="H90" s="88">
        <v>5000</v>
      </c>
      <c r="I90" s="22"/>
      <c r="J90" s="106">
        <f t="shared" si="8"/>
        <v>5200</v>
      </c>
      <c r="K90" s="106">
        <f t="shared" si="8"/>
        <v>5200</v>
      </c>
      <c r="L90" s="23"/>
      <c r="M90" s="19">
        <f t="shared" si="9"/>
        <v>200</v>
      </c>
      <c r="N90" s="19">
        <f t="shared" si="10"/>
        <v>200</v>
      </c>
      <c r="O90" s="23"/>
      <c r="P90" s="19">
        <f t="shared" si="11"/>
        <v>5512</v>
      </c>
      <c r="Q90" s="19">
        <f t="shared" si="12"/>
        <v>5512</v>
      </c>
      <c r="R90" s="23"/>
      <c r="S90" s="19">
        <f t="shared" si="13"/>
        <v>5787.6</v>
      </c>
      <c r="T90" s="19">
        <f t="shared" si="14"/>
        <v>5787.6</v>
      </c>
      <c r="U90" s="23"/>
      <c r="V90" s="74"/>
    </row>
    <row r="91" spans="1:22" s="6" customFormat="1" ht="50.25" customHeight="1">
      <c r="A91" s="16" t="s">
        <v>158</v>
      </c>
      <c r="B91" s="17" t="s">
        <v>186</v>
      </c>
      <c r="C91" s="18" t="s">
        <v>160</v>
      </c>
      <c r="D91" s="87">
        <v>1574.2</v>
      </c>
      <c r="E91" s="87">
        <v>1574.2</v>
      </c>
      <c r="F91" s="87">
        <v>0</v>
      </c>
      <c r="G91" s="87">
        <f t="shared" si="7"/>
        <v>1000</v>
      </c>
      <c r="H91" s="87">
        <v>1000</v>
      </c>
      <c r="I91" s="18"/>
      <c r="J91" s="106">
        <f t="shared" si="8"/>
        <v>1040</v>
      </c>
      <c r="K91" s="106">
        <f t="shared" si="8"/>
        <v>1040</v>
      </c>
      <c r="L91" s="19"/>
      <c r="M91" s="19">
        <f t="shared" si="9"/>
        <v>40</v>
      </c>
      <c r="N91" s="19">
        <f t="shared" si="10"/>
        <v>40</v>
      </c>
      <c r="O91" s="19"/>
      <c r="P91" s="19">
        <f t="shared" si="11"/>
        <v>1102.4</v>
      </c>
      <c r="Q91" s="19">
        <f t="shared" si="12"/>
        <v>1102.4</v>
      </c>
      <c r="R91" s="19"/>
      <c r="S91" s="19">
        <f t="shared" si="13"/>
        <v>1157.52</v>
      </c>
      <c r="T91" s="19">
        <f t="shared" si="14"/>
        <v>1157.52</v>
      </c>
      <c r="U91" s="19"/>
      <c r="V91" s="73"/>
    </row>
    <row r="92" spans="1:22" ht="19.5" customHeight="1">
      <c r="A92" s="20"/>
      <c r="B92" s="21" t="s">
        <v>5</v>
      </c>
      <c r="C92" s="22"/>
      <c r="D92" s="88"/>
      <c r="E92" s="88"/>
      <c r="F92" s="88"/>
      <c r="G92" s="87">
        <f t="shared" si="7"/>
        <v>0</v>
      </c>
      <c r="H92" s="88"/>
      <c r="I92" s="22"/>
      <c r="J92" s="106">
        <f t="shared" si="8"/>
        <v>0</v>
      </c>
      <c r="K92" s="106">
        <f t="shared" si="8"/>
        <v>0</v>
      </c>
      <c r="L92" s="23"/>
      <c r="M92" s="19">
        <f t="shared" si="9"/>
        <v>0</v>
      </c>
      <c r="N92" s="19">
        <f t="shared" si="10"/>
        <v>0</v>
      </c>
      <c r="O92" s="23"/>
      <c r="P92" s="19">
        <f t="shared" si="11"/>
        <v>0</v>
      </c>
      <c r="Q92" s="19">
        <f t="shared" si="12"/>
        <v>0</v>
      </c>
      <c r="R92" s="23"/>
      <c r="S92" s="19">
        <f t="shared" si="13"/>
        <v>0</v>
      </c>
      <c r="T92" s="19">
        <f t="shared" si="14"/>
        <v>0</v>
      </c>
      <c r="U92" s="23"/>
      <c r="V92" s="74"/>
    </row>
    <row r="93" spans="1:22" ht="45.75" customHeight="1">
      <c r="A93" s="20" t="s">
        <v>161</v>
      </c>
      <c r="B93" s="21" t="s">
        <v>162</v>
      </c>
      <c r="C93" s="22" t="s">
        <v>10</v>
      </c>
      <c r="D93" s="88">
        <v>1574.2</v>
      </c>
      <c r="E93" s="88">
        <v>1574.2</v>
      </c>
      <c r="F93" s="88">
        <v>0</v>
      </c>
      <c r="G93" s="87">
        <f t="shared" si="7"/>
        <v>1000</v>
      </c>
      <c r="H93" s="88">
        <v>1000</v>
      </c>
      <c r="I93" s="22"/>
      <c r="J93" s="106">
        <f t="shared" si="8"/>
        <v>1040</v>
      </c>
      <c r="K93" s="106">
        <f t="shared" si="8"/>
        <v>1040</v>
      </c>
      <c r="L93" s="23"/>
      <c r="M93" s="19">
        <f t="shared" si="9"/>
        <v>40</v>
      </c>
      <c r="N93" s="19">
        <f t="shared" si="10"/>
        <v>40</v>
      </c>
      <c r="O93" s="23"/>
      <c r="P93" s="19">
        <f t="shared" si="11"/>
        <v>1102.4</v>
      </c>
      <c r="Q93" s="19">
        <f t="shared" si="12"/>
        <v>1102.4</v>
      </c>
      <c r="R93" s="23"/>
      <c r="S93" s="19">
        <f t="shared" si="13"/>
        <v>1157.52</v>
      </c>
      <c r="T93" s="19">
        <f t="shared" si="14"/>
        <v>1157.52</v>
      </c>
      <c r="U93" s="23"/>
      <c r="V93" s="74"/>
    </row>
    <row r="94" spans="1:22" ht="51.75" customHeight="1">
      <c r="A94" s="20" t="s">
        <v>163</v>
      </c>
      <c r="B94" s="21" t="s">
        <v>164</v>
      </c>
      <c r="C94" s="22" t="s">
        <v>10</v>
      </c>
      <c r="D94" s="88"/>
      <c r="E94" s="88"/>
      <c r="F94" s="88"/>
      <c r="G94" s="88"/>
      <c r="H94" s="88"/>
      <c r="I94" s="22"/>
      <c r="J94" s="106">
        <f t="shared" si="8"/>
        <v>0</v>
      </c>
      <c r="K94" s="106">
        <f t="shared" si="8"/>
        <v>0</v>
      </c>
      <c r="L94" s="23"/>
      <c r="M94" s="19">
        <f t="shared" si="9"/>
        <v>0</v>
      </c>
      <c r="N94" s="19">
        <f t="shared" si="10"/>
        <v>0</v>
      </c>
      <c r="O94" s="23"/>
      <c r="P94" s="19">
        <f t="shared" si="11"/>
        <v>0</v>
      </c>
      <c r="Q94" s="19">
        <f t="shared" si="12"/>
        <v>0</v>
      </c>
      <c r="R94" s="23"/>
      <c r="S94" s="19">
        <f t="shared" si="13"/>
        <v>0</v>
      </c>
      <c r="T94" s="19">
        <f t="shared" si="14"/>
        <v>0</v>
      </c>
      <c r="U94" s="23"/>
      <c r="V94" s="74"/>
    </row>
    <row r="95" spans="1:22" s="6" customFormat="1" ht="50.25" customHeight="1">
      <c r="A95" s="16" t="s">
        <v>165</v>
      </c>
      <c r="B95" s="17" t="s">
        <v>166</v>
      </c>
      <c r="C95" s="18" t="s">
        <v>167</v>
      </c>
      <c r="D95" s="87"/>
      <c r="E95" s="87"/>
      <c r="F95" s="87"/>
      <c r="G95" s="87"/>
      <c r="H95" s="87"/>
      <c r="I95" s="18"/>
      <c r="J95" s="106">
        <f t="shared" si="8"/>
        <v>0</v>
      </c>
      <c r="K95" s="106">
        <f t="shared" si="8"/>
        <v>0</v>
      </c>
      <c r="L95" s="19"/>
      <c r="M95" s="19">
        <f t="shared" si="9"/>
        <v>0</v>
      </c>
      <c r="N95" s="19">
        <f t="shared" si="10"/>
        <v>0</v>
      </c>
      <c r="O95" s="19"/>
      <c r="P95" s="19">
        <f t="shared" si="11"/>
        <v>0</v>
      </c>
      <c r="Q95" s="19">
        <f t="shared" si="12"/>
        <v>0</v>
      </c>
      <c r="R95" s="19"/>
      <c r="S95" s="19">
        <f t="shared" si="13"/>
        <v>0</v>
      </c>
      <c r="T95" s="19">
        <f t="shared" si="14"/>
        <v>0</v>
      </c>
      <c r="U95" s="19"/>
      <c r="V95" s="73"/>
    </row>
    <row r="96" spans="1:22" ht="20.25" customHeight="1">
      <c r="A96" s="20"/>
      <c r="B96" s="21" t="s">
        <v>5</v>
      </c>
      <c r="C96" s="22"/>
      <c r="D96" s="88"/>
      <c r="E96" s="88"/>
      <c r="F96" s="88"/>
      <c r="G96" s="88"/>
      <c r="H96" s="88"/>
      <c r="I96" s="22"/>
      <c r="J96" s="106">
        <f t="shared" si="8"/>
        <v>0</v>
      </c>
      <c r="K96" s="106">
        <f t="shared" si="8"/>
        <v>0</v>
      </c>
      <c r="L96" s="23"/>
      <c r="M96" s="19">
        <f t="shared" si="9"/>
        <v>0</v>
      </c>
      <c r="N96" s="19">
        <f t="shared" si="10"/>
        <v>0</v>
      </c>
      <c r="O96" s="23"/>
      <c r="P96" s="19">
        <f t="shared" si="11"/>
        <v>0</v>
      </c>
      <c r="Q96" s="19">
        <f t="shared" si="12"/>
        <v>0</v>
      </c>
      <c r="R96" s="23"/>
      <c r="S96" s="19">
        <f t="shared" si="13"/>
        <v>0</v>
      </c>
      <c r="T96" s="19">
        <f t="shared" si="14"/>
        <v>0</v>
      </c>
      <c r="U96" s="23"/>
      <c r="V96" s="74"/>
    </row>
    <row r="97" spans="1:22" ht="73.5">
      <c r="A97" s="20" t="s">
        <v>168</v>
      </c>
      <c r="B97" s="21" t="s">
        <v>169</v>
      </c>
      <c r="C97" s="22" t="s">
        <v>10</v>
      </c>
      <c r="D97" s="88"/>
      <c r="E97" s="88"/>
      <c r="F97" s="88"/>
      <c r="G97" s="88"/>
      <c r="H97" s="88"/>
      <c r="I97" s="22"/>
      <c r="J97" s="106">
        <f t="shared" si="8"/>
        <v>0</v>
      </c>
      <c r="K97" s="106">
        <f t="shared" si="8"/>
        <v>0</v>
      </c>
      <c r="L97" s="23"/>
      <c r="M97" s="19">
        <f t="shared" si="9"/>
        <v>0</v>
      </c>
      <c r="N97" s="19">
        <f t="shared" si="10"/>
        <v>0</v>
      </c>
      <c r="O97" s="23"/>
      <c r="P97" s="19">
        <f t="shared" si="11"/>
        <v>0</v>
      </c>
      <c r="Q97" s="19">
        <f t="shared" si="12"/>
        <v>0</v>
      </c>
      <c r="R97" s="23"/>
      <c r="S97" s="19">
        <f t="shared" si="13"/>
        <v>0</v>
      </c>
      <c r="T97" s="19">
        <f t="shared" si="14"/>
        <v>0</v>
      </c>
      <c r="U97" s="23"/>
      <c r="V97" s="74"/>
    </row>
    <row r="98" spans="1:22" s="6" customFormat="1" ht="42.75" customHeight="1">
      <c r="A98" s="16" t="s">
        <v>170</v>
      </c>
      <c r="B98" s="17" t="s">
        <v>171</v>
      </c>
      <c r="C98" s="18" t="s">
        <v>172</v>
      </c>
      <c r="D98" s="87">
        <v>1215</v>
      </c>
      <c r="E98" s="87">
        <v>0</v>
      </c>
      <c r="F98" s="87">
        <v>1215</v>
      </c>
      <c r="G98" s="87"/>
      <c r="H98" s="87"/>
      <c r="I98" s="18"/>
      <c r="J98" s="106">
        <f t="shared" si="8"/>
        <v>0</v>
      </c>
      <c r="K98" s="106">
        <f t="shared" si="8"/>
        <v>0</v>
      </c>
      <c r="L98" s="19"/>
      <c r="M98" s="19">
        <f t="shared" si="9"/>
        <v>0</v>
      </c>
      <c r="N98" s="19">
        <f t="shared" si="10"/>
        <v>0</v>
      </c>
      <c r="O98" s="19"/>
      <c r="P98" s="19">
        <f t="shared" si="11"/>
        <v>0</v>
      </c>
      <c r="Q98" s="19">
        <f t="shared" si="12"/>
        <v>0</v>
      </c>
      <c r="R98" s="19"/>
      <c r="S98" s="19">
        <f t="shared" si="13"/>
        <v>0</v>
      </c>
      <c r="T98" s="19">
        <f t="shared" si="14"/>
        <v>0</v>
      </c>
      <c r="U98" s="19"/>
      <c r="V98" s="73"/>
    </row>
    <row r="99" spans="1:22" ht="20.25" customHeight="1">
      <c r="A99" s="20"/>
      <c r="B99" s="21" t="s">
        <v>5</v>
      </c>
      <c r="C99" s="22"/>
      <c r="D99" s="88"/>
      <c r="E99" s="88"/>
      <c r="F99" s="88"/>
      <c r="G99" s="88"/>
      <c r="H99" s="88"/>
      <c r="I99" s="22"/>
      <c r="J99" s="106">
        <f t="shared" si="8"/>
        <v>0</v>
      </c>
      <c r="K99" s="106">
        <f t="shared" si="8"/>
        <v>0</v>
      </c>
      <c r="L99" s="23"/>
      <c r="M99" s="19">
        <f t="shared" si="9"/>
        <v>0</v>
      </c>
      <c r="N99" s="19">
        <f t="shared" si="10"/>
        <v>0</v>
      </c>
      <c r="O99" s="23"/>
      <c r="P99" s="19">
        <f t="shared" si="11"/>
        <v>0</v>
      </c>
      <c r="Q99" s="19">
        <f t="shared" si="12"/>
        <v>0</v>
      </c>
      <c r="R99" s="23"/>
      <c r="S99" s="19">
        <f t="shared" si="13"/>
        <v>0</v>
      </c>
      <c r="T99" s="19">
        <f t="shared" si="14"/>
        <v>0</v>
      </c>
      <c r="U99" s="23"/>
      <c r="V99" s="74"/>
    </row>
    <row r="100" spans="1:22" ht="78.75" customHeight="1">
      <c r="A100" s="20" t="s">
        <v>173</v>
      </c>
      <c r="B100" s="21" t="s">
        <v>174</v>
      </c>
      <c r="C100" s="22"/>
      <c r="D100" s="88">
        <v>17747</v>
      </c>
      <c r="E100" s="88">
        <v>0</v>
      </c>
      <c r="F100" s="88">
        <v>17747</v>
      </c>
      <c r="G100" s="88"/>
      <c r="H100" s="88"/>
      <c r="I100" s="22"/>
      <c r="J100" s="106">
        <f t="shared" si="8"/>
        <v>0</v>
      </c>
      <c r="K100" s="106">
        <f t="shared" si="8"/>
        <v>0</v>
      </c>
      <c r="L100" s="23"/>
      <c r="M100" s="19">
        <f t="shared" si="9"/>
        <v>0</v>
      </c>
      <c r="N100" s="19">
        <f t="shared" si="10"/>
        <v>0</v>
      </c>
      <c r="O100" s="23"/>
      <c r="P100" s="19">
        <f t="shared" si="11"/>
        <v>0</v>
      </c>
      <c r="Q100" s="19">
        <f t="shared" si="12"/>
        <v>0</v>
      </c>
      <c r="R100" s="23"/>
      <c r="S100" s="19">
        <f t="shared" si="13"/>
        <v>0</v>
      </c>
      <c r="T100" s="19">
        <f t="shared" si="14"/>
        <v>0</v>
      </c>
      <c r="U100" s="23"/>
      <c r="V100" s="74"/>
    </row>
    <row r="101" spans="1:22" s="6" customFormat="1" ht="42" customHeight="1">
      <c r="A101" s="16" t="s">
        <v>175</v>
      </c>
      <c r="B101" s="17" t="s">
        <v>176</v>
      </c>
      <c r="C101" s="18" t="s">
        <v>177</v>
      </c>
      <c r="D101" s="87">
        <v>0</v>
      </c>
      <c r="E101" s="87">
        <v>8065.7</v>
      </c>
      <c r="F101" s="87">
        <v>553066.7</v>
      </c>
      <c r="G101" s="88">
        <v>700000</v>
      </c>
      <c r="H101" s="88">
        <v>700000</v>
      </c>
      <c r="I101" s="18"/>
      <c r="J101" s="106">
        <f aca="true" t="shared" si="15" ref="J101:K104">G101*0.04+G101</f>
        <v>728000</v>
      </c>
      <c r="K101" s="106">
        <f t="shared" si="15"/>
        <v>728000</v>
      </c>
      <c r="L101" s="19"/>
      <c r="M101" s="19">
        <f t="shared" si="9"/>
        <v>28000</v>
      </c>
      <c r="N101" s="19">
        <f t="shared" si="10"/>
        <v>28000</v>
      </c>
      <c r="O101" s="19"/>
      <c r="P101" s="19">
        <v>700000</v>
      </c>
      <c r="Q101" s="19">
        <v>700000</v>
      </c>
      <c r="R101" s="19"/>
      <c r="S101" s="19">
        <f t="shared" si="13"/>
        <v>735000</v>
      </c>
      <c r="T101" s="19">
        <f t="shared" si="14"/>
        <v>735000</v>
      </c>
      <c r="U101" s="19"/>
      <c r="V101" s="307"/>
    </row>
    <row r="102" spans="1:22" ht="12.75" customHeight="1">
      <c r="A102" s="20"/>
      <c r="B102" s="21" t="s">
        <v>5</v>
      </c>
      <c r="C102" s="22"/>
      <c r="D102" s="88"/>
      <c r="E102" s="88"/>
      <c r="F102" s="88"/>
      <c r="G102" s="88"/>
      <c r="H102" s="88"/>
      <c r="I102" s="22"/>
      <c r="J102" s="106">
        <f t="shared" si="15"/>
        <v>0</v>
      </c>
      <c r="K102" s="106">
        <f t="shared" si="15"/>
        <v>0</v>
      </c>
      <c r="L102" s="23"/>
      <c r="M102" s="19">
        <f t="shared" si="9"/>
        <v>0</v>
      </c>
      <c r="N102" s="19">
        <f t="shared" si="10"/>
        <v>0</v>
      </c>
      <c r="O102" s="23"/>
      <c r="P102" s="19">
        <f t="shared" si="11"/>
        <v>0</v>
      </c>
      <c r="Q102" s="19">
        <f t="shared" si="12"/>
        <v>0</v>
      </c>
      <c r="R102" s="23"/>
      <c r="S102" s="19">
        <f t="shared" si="13"/>
        <v>0</v>
      </c>
      <c r="T102" s="19">
        <f t="shared" si="14"/>
        <v>0</v>
      </c>
      <c r="U102" s="23"/>
      <c r="V102" s="308"/>
    </row>
    <row r="103" spans="1:22" ht="26.25" customHeight="1">
      <c r="A103" s="20" t="s">
        <v>178</v>
      </c>
      <c r="B103" s="21" t="s">
        <v>179</v>
      </c>
      <c r="C103" s="22" t="s">
        <v>10</v>
      </c>
      <c r="D103" s="88"/>
      <c r="E103" s="88"/>
      <c r="F103" s="88"/>
      <c r="G103" s="88"/>
      <c r="H103" s="88"/>
      <c r="I103" s="22"/>
      <c r="J103" s="106">
        <f t="shared" si="15"/>
        <v>0</v>
      </c>
      <c r="K103" s="106">
        <f t="shared" si="15"/>
        <v>0</v>
      </c>
      <c r="L103" s="23"/>
      <c r="M103" s="19">
        <f t="shared" si="9"/>
        <v>0</v>
      </c>
      <c r="N103" s="19">
        <f t="shared" si="10"/>
        <v>0</v>
      </c>
      <c r="O103" s="23"/>
      <c r="P103" s="19">
        <f t="shared" si="11"/>
        <v>0</v>
      </c>
      <c r="Q103" s="19">
        <f t="shared" si="12"/>
        <v>0</v>
      </c>
      <c r="R103" s="23"/>
      <c r="S103" s="19">
        <f t="shared" si="13"/>
        <v>0</v>
      </c>
      <c r="T103" s="19">
        <f t="shared" si="14"/>
        <v>0</v>
      </c>
      <c r="U103" s="23"/>
      <c r="V103" s="308"/>
    </row>
    <row r="104" spans="1:22" ht="33" customHeight="1">
      <c r="A104" s="20" t="s">
        <v>180</v>
      </c>
      <c r="B104" s="21" t="s">
        <v>181</v>
      </c>
      <c r="C104" s="22" t="s">
        <v>10</v>
      </c>
      <c r="D104" s="88">
        <v>512429.9</v>
      </c>
      <c r="E104" s="88">
        <v>0</v>
      </c>
      <c r="F104" s="88">
        <v>553066.7</v>
      </c>
      <c r="G104" s="88">
        <v>700000</v>
      </c>
      <c r="H104" s="88">
        <v>700000</v>
      </c>
      <c r="I104" s="22"/>
      <c r="J104" s="106">
        <f t="shared" si="15"/>
        <v>728000</v>
      </c>
      <c r="K104" s="106">
        <f t="shared" si="15"/>
        <v>728000</v>
      </c>
      <c r="L104" s="23"/>
      <c r="M104" s="19">
        <f t="shared" si="9"/>
        <v>28000</v>
      </c>
      <c r="N104" s="19">
        <f t="shared" si="10"/>
        <v>28000</v>
      </c>
      <c r="O104" s="23"/>
      <c r="P104" s="19">
        <v>700000</v>
      </c>
      <c r="Q104" s="19">
        <v>700000</v>
      </c>
      <c r="R104" s="23"/>
      <c r="S104" s="19">
        <f t="shared" si="13"/>
        <v>735000</v>
      </c>
      <c r="T104" s="19">
        <f t="shared" si="14"/>
        <v>735000</v>
      </c>
      <c r="U104" s="23"/>
      <c r="V104" s="308"/>
    </row>
    <row r="105" spans="1:22" ht="39.75" customHeight="1" thickBot="1">
      <c r="A105" s="27" t="s">
        <v>182</v>
      </c>
      <c r="B105" s="28" t="s">
        <v>183</v>
      </c>
      <c r="C105" s="29" t="s">
        <v>10</v>
      </c>
      <c r="D105" s="93"/>
      <c r="E105" s="93">
        <v>8065.7</v>
      </c>
      <c r="F105" s="93"/>
      <c r="G105" s="93"/>
      <c r="H105" s="93"/>
      <c r="I105" s="29"/>
      <c r="J105" s="106">
        <f t="shared" si="8"/>
        <v>0</v>
      </c>
      <c r="K105" s="106">
        <f t="shared" si="8"/>
        <v>0</v>
      </c>
      <c r="L105" s="30"/>
      <c r="M105" s="19">
        <f t="shared" si="9"/>
        <v>0</v>
      </c>
      <c r="N105" s="19">
        <f t="shared" si="10"/>
        <v>0</v>
      </c>
      <c r="O105" s="30"/>
      <c r="P105" s="19">
        <f t="shared" si="11"/>
        <v>0</v>
      </c>
      <c r="Q105" s="19">
        <f t="shared" si="12"/>
        <v>0</v>
      </c>
      <c r="R105" s="30"/>
      <c r="S105" s="19">
        <f t="shared" si="13"/>
        <v>0</v>
      </c>
      <c r="T105" s="19">
        <f t="shared" si="14"/>
        <v>0</v>
      </c>
      <c r="U105" s="30"/>
      <c r="V105" s="309"/>
    </row>
    <row r="106" spans="1:21" ht="11.25">
      <c r="A106" s="31"/>
      <c r="B106" s="32"/>
      <c r="C106" s="31"/>
      <c r="D106" s="31"/>
      <c r="E106" s="31"/>
      <c r="F106" s="31"/>
      <c r="G106" s="31"/>
      <c r="H106" s="31"/>
      <c r="I106" s="31"/>
      <c r="J106" s="266"/>
      <c r="K106" s="266"/>
      <c r="L106" s="33"/>
      <c r="M106" s="33"/>
      <c r="N106" s="33"/>
      <c r="O106" s="33"/>
      <c r="P106" s="33"/>
      <c r="Q106" s="33"/>
      <c r="R106" s="33"/>
      <c r="S106" s="33"/>
      <c r="T106" s="33"/>
      <c r="U106" s="33"/>
    </row>
    <row r="107" spans="1:21" ht="11.25">
      <c r="A107" s="31"/>
      <c r="B107" s="32"/>
      <c r="C107" s="31"/>
      <c r="D107" s="31"/>
      <c r="E107" s="31"/>
      <c r="F107" s="31"/>
      <c r="G107" s="31"/>
      <c r="H107" s="31"/>
      <c r="I107" s="31"/>
      <c r="J107" s="266"/>
      <c r="K107" s="266"/>
      <c r="L107" s="33"/>
      <c r="M107" s="33"/>
      <c r="N107" s="33"/>
      <c r="O107" s="33"/>
      <c r="P107" s="33"/>
      <c r="Q107" s="33"/>
      <c r="R107" s="33"/>
      <c r="S107" s="33"/>
      <c r="T107" s="33"/>
      <c r="U107" s="33"/>
    </row>
    <row r="108" spans="1:21" ht="11.25">
      <c r="A108" s="31"/>
      <c r="B108" s="32"/>
      <c r="C108" s="31"/>
      <c r="D108" s="31"/>
      <c r="E108" s="31"/>
      <c r="F108" s="31"/>
      <c r="G108" s="31"/>
      <c r="H108" s="31"/>
      <c r="I108" s="31"/>
      <c r="J108" s="266"/>
      <c r="K108" s="266"/>
      <c r="L108" s="33"/>
      <c r="M108" s="33"/>
      <c r="N108" s="33"/>
      <c r="O108" s="33"/>
      <c r="P108" s="33"/>
      <c r="Q108" s="33"/>
      <c r="R108" s="33"/>
      <c r="S108" s="33"/>
      <c r="T108" s="33"/>
      <c r="U108" s="33"/>
    </row>
  </sheetData>
  <sheetProtection/>
  <mergeCells count="29">
    <mergeCell ref="V101:V105"/>
    <mergeCell ref="V55:V57"/>
    <mergeCell ref="V68:V70"/>
    <mergeCell ref="D4:D5"/>
    <mergeCell ref="D3:F3"/>
    <mergeCell ref="G3:I3"/>
    <mergeCell ref="V11:V18"/>
    <mergeCell ref="V39:V42"/>
    <mergeCell ref="V43:V54"/>
    <mergeCell ref="V4:V5"/>
    <mergeCell ref="B3:B5"/>
    <mergeCell ref="A3:A5"/>
    <mergeCell ref="J3:L3"/>
    <mergeCell ref="P3:R3"/>
    <mergeCell ref="S3:U3"/>
    <mergeCell ref="H4:I4"/>
    <mergeCell ref="T4:U4"/>
    <mergeCell ref="S4:S5"/>
    <mergeCell ref="C3:C5"/>
    <mergeCell ref="A1:U1"/>
    <mergeCell ref="K4:L4"/>
    <mergeCell ref="J4:J5"/>
    <mergeCell ref="P4:P5"/>
    <mergeCell ref="Q4:R4"/>
    <mergeCell ref="E4:F4"/>
    <mergeCell ref="G4:G5"/>
    <mergeCell ref="M3:O3"/>
    <mergeCell ref="M4:M5"/>
    <mergeCell ref="N4:O4"/>
  </mergeCells>
  <printOptions/>
  <pageMargins left="0.25" right="0.25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7"/>
  <sheetViews>
    <sheetView zoomScale="120" zoomScaleNormal="120" zoomScalePageLayoutView="0" workbookViewId="0" topLeftCell="A1">
      <selection activeCell="W4" sqref="W4:W5"/>
    </sheetView>
  </sheetViews>
  <sheetFormatPr defaultColWidth="9.140625" defaultRowHeight="12"/>
  <cols>
    <col min="1" max="1" width="13.00390625" style="2" customWidth="1"/>
    <col min="2" max="2" width="42.421875" style="3" customWidth="1"/>
    <col min="3" max="3" width="9.7109375" style="2" customWidth="1"/>
    <col min="4" max="4" width="15.8515625" style="2" customWidth="1"/>
    <col min="5" max="6" width="11.421875" style="2" customWidth="1"/>
    <col min="7" max="7" width="13.00390625" style="2" customWidth="1"/>
    <col min="8" max="9" width="11.421875" style="102" customWidth="1"/>
    <col min="10" max="10" width="10.7109375" style="2" customWidth="1"/>
    <col min="11" max="11" width="12.7109375" style="1" customWidth="1"/>
    <col min="12" max="12" width="13.28125" style="97" customWidth="1"/>
    <col min="13" max="13" width="12.140625" style="269" customWidth="1"/>
    <col min="14" max="14" width="14.140625" style="1" customWidth="1"/>
    <col min="15" max="15" width="14.421875" style="1" customWidth="1"/>
    <col min="16" max="16" width="16.28125" style="1" customWidth="1"/>
    <col min="17" max="17" width="13.421875" style="1" customWidth="1"/>
    <col min="18" max="19" width="14.28125" style="1" customWidth="1"/>
    <col min="20" max="20" width="16.140625" style="1" customWidth="1"/>
    <col min="21" max="21" width="16.28125" style="1" customWidth="1"/>
    <col min="22" max="22" width="15.421875" style="1" customWidth="1"/>
    <col min="23" max="23" width="22.8515625" style="0" customWidth="1"/>
  </cols>
  <sheetData>
    <row r="1" spans="1:22" ht="41.25" customHeight="1">
      <c r="A1" s="318" t="s">
        <v>723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</row>
    <row r="2" spans="1:23" ht="15" customHeight="1" thickBot="1">
      <c r="A2" s="31"/>
      <c r="B2" s="32"/>
      <c r="C2" s="31"/>
      <c r="D2" s="31"/>
      <c r="E2" s="31"/>
      <c r="F2" s="31"/>
      <c r="G2" s="31"/>
      <c r="H2" s="103"/>
      <c r="I2" s="103"/>
      <c r="J2" s="31"/>
      <c r="K2" s="33"/>
      <c r="L2" s="98"/>
      <c r="M2" s="266"/>
      <c r="N2" s="33"/>
      <c r="O2" s="33"/>
      <c r="P2" s="33"/>
      <c r="Q2" s="33"/>
      <c r="R2" s="33"/>
      <c r="S2" s="33"/>
      <c r="T2" s="33"/>
      <c r="U2" s="33"/>
      <c r="W2" s="34" t="s">
        <v>0</v>
      </c>
    </row>
    <row r="3" spans="1:23" ht="22.5" customHeight="1">
      <c r="A3" s="327" t="s">
        <v>1</v>
      </c>
      <c r="B3" s="330" t="s">
        <v>2</v>
      </c>
      <c r="C3" s="331" t="s">
        <v>3</v>
      </c>
      <c r="D3" s="320" t="s">
        <v>187</v>
      </c>
      <c r="E3" s="303" t="s">
        <v>719</v>
      </c>
      <c r="F3" s="303"/>
      <c r="G3" s="303"/>
      <c r="H3" s="303" t="s">
        <v>720</v>
      </c>
      <c r="I3" s="303"/>
      <c r="J3" s="303"/>
      <c r="K3" s="303" t="s">
        <v>184</v>
      </c>
      <c r="L3" s="303"/>
      <c r="M3" s="303"/>
      <c r="N3" s="337" t="s">
        <v>721</v>
      </c>
      <c r="O3" s="338"/>
      <c r="P3" s="339"/>
      <c r="Q3" s="303" t="s">
        <v>185</v>
      </c>
      <c r="R3" s="303"/>
      <c r="S3" s="303"/>
      <c r="T3" s="303" t="s">
        <v>722</v>
      </c>
      <c r="U3" s="303"/>
      <c r="V3" s="322"/>
      <c r="W3" s="67" t="s">
        <v>617</v>
      </c>
    </row>
    <row r="4" spans="1:23" ht="18.75" customHeight="1">
      <c r="A4" s="328"/>
      <c r="B4" s="296"/>
      <c r="C4" s="332"/>
      <c r="D4" s="321"/>
      <c r="E4" s="296" t="s">
        <v>4</v>
      </c>
      <c r="F4" s="296" t="s">
        <v>5</v>
      </c>
      <c r="G4" s="296"/>
      <c r="H4" s="297" t="s">
        <v>4</v>
      </c>
      <c r="I4" s="296" t="s">
        <v>5</v>
      </c>
      <c r="J4" s="296"/>
      <c r="K4" s="323" t="s">
        <v>4</v>
      </c>
      <c r="L4" s="325" t="s">
        <v>5</v>
      </c>
      <c r="M4" s="326"/>
      <c r="N4" s="296" t="s">
        <v>4</v>
      </c>
      <c r="O4" s="296" t="s">
        <v>5</v>
      </c>
      <c r="P4" s="296"/>
      <c r="Q4" s="296" t="s">
        <v>4</v>
      </c>
      <c r="R4" s="296" t="s">
        <v>5</v>
      </c>
      <c r="S4" s="296"/>
      <c r="T4" s="296" t="s">
        <v>4</v>
      </c>
      <c r="U4" s="296" t="s">
        <v>5</v>
      </c>
      <c r="V4" s="329"/>
      <c r="W4" s="310" t="s">
        <v>726</v>
      </c>
    </row>
    <row r="5" spans="1:23" ht="38.25" customHeight="1">
      <c r="A5" s="328"/>
      <c r="B5" s="296"/>
      <c r="C5" s="332"/>
      <c r="D5" s="321"/>
      <c r="E5" s="296"/>
      <c r="F5" s="14" t="s">
        <v>6</v>
      </c>
      <c r="G5" s="14" t="s">
        <v>7</v>
      </c>
      <c r="H5" s="297"/>
      <c r="I5" s="81" t="s">
        <v>6</v>
      </c>
      <c r="J5" s="14" t="s">
        <v>7</v>
      </c>
      <c r="K5" s="324"/>
      <c r="L5" s="99" t="s">
        <v>6</v>
      </c>
      <c r="M5" s="81" t="s">
        <v>7</v>
      </c>
      <c r="N5" s="296"/>
      <c r="O5" s="14" t="s">
        <v>6</v>
      </c>
      <c r="P5" s="14" t="s">
        <v>7</v>
      </c>
      <c r="Q5" s="296"/>
      <c r="R5" s="14" t="s">
        <v>6</v>
      </c>
      <c r="S5" s="14" t="s">
        <v>7</v>
      </c>
      <c r="T5" s="296"/>
      <c r="U5" s="14" t="s">
        <v>6</v>
      </c>
      <c r="V5" s="60" t="s">
        <v>7</v>
      </c>
      <c r="W5" s="310"/>
    </row>
    <row r="6" spans="1:23" ht="12.75" customHeight="1">
      <c r="A6" s="15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94">
        <v>8</v>
      </c>
      <c r="I6" s="94">
        <v>9</v>
      </c>
      <c r="J6" s="12">
        <v>10</v>
      </c>
      <c r="K6" s="12">
        <v>11</v>
      </c>
      <c r="L6" s="100">
        <v>12</v>
      </c>
      <c r="M6" s="94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59">
        <v>22</v>
      </c>
      <c r="W6" s="71">
        <v>22</v>
      </c>
    </row>
    <row r="7" spans="1:23" s="6" customFormat="1" ht="31.5" customHeight="1">
      <c r="A7" s="16" t="s">
        <v>8</v>
      </c>
      <c r="B7" s="17" t="s">
        <v>9</v>
      </c>
      <c r="C7" s="18" t="s">
        <v>10</v>
      </c>
      <c r="D7" s="18"/>
      <c r="E7" s="86">
        <f>F7+G7</f>
        <v>4996608.8</v>
      </c>
      <c r="F7" s="87">
        <v>3272146.5</v>
      </c>
      <c r="G7" s="86">
        <v>1724462.3</v>
      </c>
      <c r="H7" s="87">
        <v>3530410</v>
      </c>
      <c r="I7" s="87">
        <v>3530410</v>
      </c>
      <c r="J7" s="18"/>
      <c r="K7" s="106">
        <v>4101896.4</v>
      </c>
      <c r="L7" s="106">
        <v>4101896.4</v>
      </c>
      <c r="M7" s="267"/>
      <c r="N7" s="19">
        <f>K7-H7</f>
        <v>571486.3999999999</v>
      </c>
      <c r="O7" s="19">
        <f>L7-I7</f>
        <v>571486.3999999999</v>
      </c>
      <c r="P7" s="19"/>
      <c r="Q7" s="19">
        <f>K7*0.06+K7</f>
        <v>4348010.184</v>
      </c>
      <c r="R7" s="19">
        <f>L7*0.06+L7</f>
        <v>4348010.184</v>
      </c>
      <c r="S7" s="19"/>
      <c r="T7" s="19">
        <f>Q7*0.05+Q7</f>
        <v>4565410.693200001</v>
      </c>
      <c r="U7" s="19">
        <f>R7*0.05+R7</f>
        <v>4565410.693200001</v>
      </c>
      <c r="V7" s="61"/>
      <c r="W7" s="68"/>
    </row>
    <row r="8" spans="1:23" ht="12.75" customHeight="1">
      <c r="A8" s="20"/>
      <c r="B8" s="21" t="s">
        <v>5</v>
      </c>
      <c r="C8" s="22"/>
      <c r="D8" s="22"/>
      <c r="E8" s="22"/>
      <c r="F8" s="22"/>
      <c r="G8" s="22"/>
      <c r="H8" s="105"/>
      <c r="I8" s="105"/>
      <c r="J8" s="22"/>
      <c r="K8" s="23"/>
      <c r="L8" s="101"/>
      <c r="M8" s="96"/>
      <c r="N8" s="19">
        <f aca="true" t="shared" si="0" ref="N8:N71">K8-H8</f>
        <v>0</v>
      </c>
      <c r="O8" s="19">
        <f aca="true" t="shared" si="1" ref="O8:O71">L8-I8</f>
        <v>0</v>
      </c>
      <c r="P8" s="23"/>
      <c r="Q8" s="19">
        <f aca="true" t="shared" si="2" ref="Q8:Q71">K8*0.06+K8</f>
        <v>0</v>
      </c>
      <c r="R8" s="19">
        <f aca="true" t="shared" si="3" ref="R8:R71">L8*0.06+L8</f>
        <v>0</v>
      </c>
      <c r="S8" s="23"/>
      <c r="T8" s="19">
        <f aca="true" t="shared" si="4" ref="T8:T71">Q8*0.05+Q8</f>
        <v>0</v>
      </c>
      <c r="U8" s="19">
        <f aca="true" t="shared" si="5" ref="U8:U71">R8*0.05+R8</f>
        <v>0</v>
      </c>
      <c r="V8" s="62"/>
      <c r="W8" s="69"/>
    </row>
    <row r="9" spans="1:23" s="6" customFormat="1" ht="53.25" customHeight="1">
      <c r="A9" s="16" t="s">
        <v>11</v>
      </c>
      <c r="B9" s="17" t="s">
        <v>12</v>
      </c>
      <c r="C9" s="18" t="s">
        <v>13</v>
      </c>
      <c r="D9" s="82" t="s">
        <v>711</v>
      </c>
      <c r="E9" s="87">
        <v>654838.9</v>
      </c>
      <c r="F9" s="86">
        <v>654838.909</v>
      </c>
      <c r="G9" s="89">
        <v>0</v>
      </c>
      <c r="H9" s="87">
        <v>631510</v>
      </c>
      <c r="I9" s="87">
        <v>631510</v>
      </c>
      <c r="J9" s="18"/>
      <c r="K9" s="106">
        <v>641023</v>
      </c>
      <c r="L9" s="106">
        <v>641023</v>
      </c>
      <c r="M9" s="267"/>
      <c r="N9" s="19">
        <f t="shared" si="0"/>
        <v>9513</v>
      </c>
      <c r="O9" s="19">
        <f t="shared" si="1"/>
        <v>9513</v>
      </c>
      <c r="P9" s="19"/>
      <c r="Q9" s="19">
        <f t="shared" si="2"/>
        <v>679484.38</v>
      </c>
      <c r="R9" s="19">
        <f t="shared" si="3"/>
        <v>679484.38</v>
      </c>
      <c r="S9" s="19"/>
      <c r="T9" s="19">
        <f t="shared" si="4"/>
        <v>713458.599</v>
      </c>
      <c r="U9" s="19">
        <f t="shared" si="5"/>
        <v>713458.599</v>
      </c>
      <c r="V9" s="61"/>
      <c r="W9" s="68"/>
    </row>
    <row r="10" spans="1:23" ht="12.75" customHeight="1">
      <c r="A10" s="20"/>
      <c r="B10" s="21" t="s">
        <v>5</v>
      </c>
      <c r="C10" s="22"/>
      <c r="D10" s="22"/>
      <c r="E10" s="22"/>
      <c r="F10" s="22"/>
      <c r="G10" s="22"/>
      <c r="H10" s="105"/>
      <c r="I10" s="105"/>
      <c r="J10" s="22"/>
      <c r="K10" s="23"/>
      <c r="L10" s="101"/>
      <c r="M10" s="96"/>
      <c r="N10" s="19">
        <f t="shared" si="0"/>
        <v>0</v>
      </c>
      <c r="O10" s="19">
        <f t="shared" si="1"/>
        <v>0</v>
      </c>
      <c r="P10" s="23"/>
      <c r="Q10" s="19">
        <f t="shared" si="2"/>
        <v>0</v>
      </c>
      <c r="R10" s="19">
        <f t="shared" si="3"/>
        <v>0</v>
      </c>
      <c r="S10" s="23"/>
      <c r="T10" s="19">
        <f t="shared" si="4"/>
        <v>0</v>
      </c>
      <c r="U10" s="19">
        <f t="shared" si="5"/>
        <v>0</v>
      </c>
      <c r="V10" s="62"/>
      <c r="W10" s="69"/>
    </row>
    <row r="11" spans="1:23" s="6" customFormat="1" ht="77.25" customHeight="1">
      <c r="A11" s="16" t="s">
        <v>28</v>
      </c>
      <c r="B11" s="17" t="s">
        <v>29</v>
      </c>
      <c r="C11" s="18" t="s">
        <v>30</v>
      </c>
      <c r="D11" s="333" t="s">
        <v>712</v>
      </c>
      <c r="E11" s="87">
        <v>20201.4</v>
      </c>
      <c r="F11" s="87">
        <v>20201.4</v>
      </c>
      <c r="G11" s="89">
        <v>0</v>
      </c>
      <c r="H11" s="87">
        <v>17110</v>
      </c>
      <c r="I11" s="87">
        <v>17110</v>
      </c>
      <c r="J11" s="18"/>
      <c r="K11" s="106">
        <v>18600</v>
      </c>
      <c r="L11" s="106">
        <v>18600</v>
      </c>
      <c r="M11" s="106"/>
      <c r="N11" s="19">
        <f t="shared" si="0"/>
        <v>1490</v>
      </c>
      <c r="O11" s="19">
        <f t="shared" si="1"/>
        <v>1490</v>
      </c>
      <c r="P11" s="26"/>
      <c r="Q11" s="19">
        <f t="shared" si="2"/>
        <v>19716</v>
      </c>
      <c r="R11" s="19">
        <f t="shared" si="3"/>
        <v>19716</v>
      </c>
      <c r="S11" s="26"/>
      <c r="T11" s="19">
        <f t="shared" si="4"/>
        <v>20701.8</v>
      </c>
      <c r="U11" s="19">
        <f t="shared" si="5"/>
        <v>20701.8</v>
      </c>
      <c r="V11" s="63"/>
      <c r="W11" s="68"/>
    </row>
    <row r="12" spans="1:23" ht="12.75" customHeight="1">
      <c r="A12" s="20"/>
      <c r="B12" s="21" t="s">
        <v>5</v>
      </c>
      <c r="C12" s="22"/>
      <c r="D12" s="305"/>
      <c r="E12" s="22"/>
      <c r="F12" s="22"/>
      <c r="G12" s="22"/>
      <c r="H12" s="105"/>
      <c r="I12" s="105"/>
      <c r="J12" s="22"/>
      <c r="K12" s="26"/>
      <c r="L12" s="101"/>
      <c r="M12" s="106"/>
      <c r="N12" s="19">
        <f t="shared" si="0"/>
        <v>0</v>
      </c>
      <c r="O12" s="19">
        <f t="shared" si="1"/>
        <v>0</v>
      </c>
      <c r="P12" s="26"/>
      <c r="Q12" s="19">
        <f t="shared" si="2"/>
        <v>0</v>
      </c>
      <c r="R12" s="19">
        <f t="shared" si="3"/>
        <v>0</v>
      </c>
      <c r="S12" s="26"/>
      <c r="T12" s="19">
        <f t="shared" si="4"/>
        <v>0</v>
      </c>
      <c r="U12" s="19">
        <f t="shared" si="5"/>
        <v>0</v>
      </c>
      <c r="V12" s="63"/>
      <c r="W12" s="69"/>
    </row>
    <row r="13" spans="1:23" ht="42" customHeight="1">
      <c r="A13" s="20" t="s">
        <v>31</v>
      </c>
      <c r="B13" s="21" t="s">
        <v>32</v>
      </c>
      <c r="C13" s="22" t="s">
        <v>10</v>
      </c>
      <c r="D13" s="305"/>
      <c r="E13" s="11"/>
      <c r="F13" s="11"/>
      <c r="G13" s="22"/>
      <c r="H13" s="105"/>
      <c r="I13" s="105"/>
      <c r="J13" s="22"/>
      <c r="K13" s="26"/>
      <c r="L13" s="101"/>
      <c r="M13" s="106"/>
      <c r="N13" s="19">
        <f t="shared" si="0"/>
        <v>0</v>
      </c>
      <c r="O13" s="19">
        <f t="shared" si="1"/>
        <v>0</v>
      </c>
      <c r="P13" s="26"/>
      <c r="Q13" s="19">
        <f t="shared" si="2"/>
        <v>0</v>
      </c>
      <c r="R13" s="19">
        <f t="shared" si="3"/>
        <v>0</v>
      </c>
      <c r="S13" s="26"/>
      <c r="T13" s="19">
        <f t="shared" si="4"/>
        <v>0</v>
      </c>
      <c r="U13" s="19">
        <f t="shared" si="5"/>
        <v>0</v>
      </c>
      <c r="V13" s="63"/>
      <c r="W13" s="68"/>
    </row>
    <row r="14" spans="1:23" ht="60.75" customHeight="1">
      <c r="A14" s="20" t="s">
        <v>33</v>
      </c>
      <c r="B14" s="21" t="s">
        <v>34</v>
      </c>
      <c r="C14" s="22" t="s">
        <v>10</v>
      </c>
      <c r="D14" s="306"/>
      <c r="E14" s="11"/>
      <c r="F14" s="11"/>
      <c r="G14" s="22"/>
      <c r="H14" s="105"/>
      <c r="I14" s="105"/>
      <c r="J14" s="22"/>
      <c r="K14" s="19"/>
      <c r="L14" s="101"/>
      <c r="M14" s="267"/>
      <c r="N14" s="19">
        <f t="shared" si="0"/>
        <v>0</v>
      </c>
      <c r="O14" s="19">
        <f t="shared" si="1"/>
        <v>0</v>
      </c>
      <c r="P14" s="19"/>
      <c r="Q14" s="19">
        <f t="shared" si="2"/>
        <v>0</v>
      </c>
      <c r="R14" s="19">
        <f t="shared" si="3"/>
        <v>0</v>
      </c>
      <c r="S14" s="19"/>
      <c r="T14" s="19">
        <f t="shared" si="4"/>
        <v>0</v>
      </c>
      <c r="U14" s="19">
        <f t="shared" si="5"/>
        <v>0</v>
      </c>
      <c r="V14" s="61"/>
      <c r="W14" s="68"/>
    </row>
    <row r="15" spans="1:23" ht="37.5" customHeight="1">
      <c r="A15" s="20" t="s">
        <v>35</v>
      </c>
      <c r="B15" s="21" t="s">
        <v>36</v>
      </c>
      <c r="C15" s="22" t="s">
        <v>10</v>
      </c>
      <c r="D15" s="22"/>
      <c r="E15" s="88">
        <v>185</v>
      </c>
      <c r="F15" s="88">
        <v>185</v>
      </c>
      <c r="G15" s="22"/>
      <c r="H15" s="88">
        <v>250</v>
      </c>
      <c r="I15" s="88">
        <v>250</v>
      </c>
      <c r="J15" s="22"/>
      <c r="K15" s="106">
        <v>300</v>
      </c>
      <c r="L15" s="106">
        <v>300</v>
      </c>
      <c r="M15" s="96"/>
      <c r="N15" s="19">
        <f t="shared" si="0"/>
        <v>50</v>
      </c>
      <c r="O15" s="19">
        <f t="shared" si="1"/>
        <v>50</v>
      </c>
      <c r="P15" s="23"/>
      <c r="Q15" s="19">
        <f t="shared" si="2"/>
        <v>318</v>
      </c>
      <c r="R15" s="19">
        <f t="shared" si="3"/>
        <v>318</v>
      </c>
      <c r="S15" s="23"/>
      <c r="T15" s="19">
        <f t="shared" si="4"/>
        <v>333.9</v>
      </c>
      <c r="U15" s="19">
        <f t="shared" si="5"/>
        <v>333.9</v>
      </c>
      <c r="V15" s="62"/>
      <c r="W15" s="68"/>
    </row>
    <row r="16" spans="1:23" ht="72.75" customHeight="1">
      <c r="A16" s="20" t="s">
        <v>55</v>
      </c>
      <c r="B16" s="21" t="s">
        <v>56</v>
      </c>
      <c r="C16" s="22" t="s">
        <v>10</v>
      </c>
      <c r="D16" s="22"/>
      <c r="E16" s="88"/>
      <c r="F16" s="88"/>
      <c r="G16" s="22"/>
      <c r="H16" s="105"/>
      <c r="I16" s="105"/>
      <c r="J16" s="22"/>
      <c r="K16" s="26"/>
      <c r="L16" s="101"/>
      <c r="M16" s="106"/>
      <c r="N16" s="19">
        <f t="shared" si="0"/>
        <v>0</v>
      </c>
      <c r="O16" s="19">
        <f t="shared" si="1"/>
        <v>0</v>
      </c>
      <c r="P16" s="26"/>
      <c r="Q16" s="19">
        <f t="shared" si="2"/>
        <v>0</v>
      </c>
      <c r="R16" s="19">
        <f t="shared" si="3"/>
        <v>0</v>
      </c>
      <c r="S16" s="26"/>
      <c r="T16" s="19">
        <f t="shared" si="4"/>
        <v>0</v>
      </c>
      <c r="U16" s="19">
        <f t="shared" si="5"/>
        <v>0</v>
      </c>
      <c r="V16" s="63"/>
      <c r="W16" s="68"/>
    </row>
    <row r="17" spans="1:23" ht="51" customHeight="1">
      <c r="A17" s="20" t="s">
        <v>59</v>
      </c>
      <c r="B17" s="21" t="s">
        <v>60</v>
      </c>
      <c r="C17" s="22" t="s">
        <v>10</v>
      </c>
      <c r="D17" s="22"/>
      <c r="E17" s="22"/>
      <c r="F17" s="22"/>
      <c r="G17" s="22"/>
      <c r="H17" s="105"/>
      <c r="I17" s="105"/>
      <c r="J17" s="22"/>
      <c r="K17" s="19"/>
      <c r="L17" s="101"/>
      <c r="M17" s="267"/>
      <c r="N17" s="19">
        <f t="shared" si="0"/>
        <v>0</v>
      </c>
      <c r="O17" s="19">
        <f t="shared" si="1"/>
        <v>0</v>
      </c>
      <c r="P17" s="19"/>
      <c r="Q17" s="19">
        <f t="shared" si="2"/>
        <v>0</v>
      </c>
      <c r="R17" s="19">
        <f t="shared" si="3"/>
        <v>0</v>
      </c>
      <c r="S17" s="19"/>
      <c r="T17" s="19">
        <f t="shared" si="4"/>
        <v>0</v>
      </c>
      <c r="U17" s="19">
        <f t="shared" si="5"/>
        <v>0</v>
      </c>
      <c r="V17" s="61"/>
      <c r="W17" s="69"/>
    </row>
    <row r="18" spans="1:23" ht="41.25" customHeight="1">
      <c r="A18" s="20" t="s">
        <v>61</v>
      </c>
      <c r="B18" s="21" t="s">
        <v>62</v>
      </c>
      <c r="C18" s="22" t="s">
        <v>10</v>
      </c>
      <c r="D18" s="22"/>
      <c r="E18" s="11"/>
      <c r="F18" s="11"/>
      <c r="G18" s="22"/>
      <c r="H18" s="105"/>
      <c r="I18" s="105"/>
      <c r="J18" s="22"/>
      <c r="K18" s="23"/>
      <c r="L18" s="101"/>
      <c r="M18" s="96"/>
      <c r="N18" s="19">
        <f t="shared" si="0"/>
        <v>0</v>
      </c>
      <c r="O18" s="19">
        <f t="shared" si="1"/>
        <v>0</v>
      </c>
      <c r="P18" s="23"/>
      <c r="Q18" s="19">
        <f t="shared" si="2"/>
        <v>0</v>
      </c>
      <c r="R18" s="19">
        <f t="shared" si="3"/>
        <v>0</v>
      </c>
      <c r="S18" s="23"/>
      <c r="T18" s="19">
        <f t="shared" si="4"/>
        <v>0</v>
      </c>
      <c r="U18" s="19">
        <f t="shared" si="5"/>
        <v>0</v>
      </c>
      <c r="V18" s="62"/>
      <c r="W18" s="68"/>
    </row>
    <row r="19" spans="1:23" ht="40.5" customHeight="1">
      <c r="A19" s="20" t="s">
        <v>63</v>
      </c>
      <c r="B19" s="21" t="s">
        <v>64</v>
      </c>
      <c r="C19" s="22" t="s">
        <v>10</v>
      </c>
      <c r="D19" s="22"/>
      <c r="E19" s="18"/>
      <c r="F19" s="18"/>
      <c r="G19" s="22"/>
      <c r="H19" s="105"/>
      <c r="I19" s="105"/>
      <c r="J19" s="22"/>
      <c r="K19" s="23"/>
      <c r="L19" s="101"/>
      <c r="M19" s="96"/>
      <c r="N19" s="19">
        <f t="shared" si="0"/>
        <v>0</v>
      </c>
      <c r="O19" s="19">
        <f t="shared" si="1"/>
        <v>0</v>
      </c>
      <c r="P19" s="23"/>
      <c r="Q19" s="19">
        <f t="shared" si="2"/>
        <v>0</v>
      </c>
      <c r="R19" s="19">
        <f t="shared" si="3"/>
        <v>0</v>
      </c>
      <c r="S19" s="23"/>
      <c r="T19" s="19">
        <f t="shared" si="4"/>
        <v>0</v>
      </c>
      <c r="U19" s="19">
        <f t="shared" si="5"/>
        <v>0</v>
      </c>
      <c r="V19" s="62"/>
      <c r="W19" s="68"/>
    </row>
    <row r="20" spans="1:23" ht="20.25" customHeight="1">
      <c r="A20" s="20" t="s">
        <v>65</v>
      </c>
      <c r="B20" s="21" t="s">
        <v>66</v>
      </c>
      <c r="C20" s="22" t="s">
        <v>10</v>
      </c>
      <c r="D20" s="22"/>
      <c r="E20" s="22"/>
      <c r="F20" s="22"/>
      <c r="G20" s="22"/>
      <c r="H20" s="105"/>
      <c r="I20" s="105"/>
      <c r="J20" s="22"/>
      <c r="K20" s="23"/>
      <c r="L20" s="101"/>
      <c r="M20" s="96"/>
      <c r="N20" s="19">
        <f t="shared" si="0"/>
        <v>0</v>
      </c>
      <c r="O20" s="19">
        <f t="shared" si="1"/>
        <v>0</v>
      </c>
      <c r="P20" s="23"/>
      <c r="Q20" s="19">
        <f t="shared" si="2"/>
        <v>0</v>
      </c>
      <c r="R20" s="19">
        <f t="shared" si="3"/>
        <v>0</v>
      </c>
      <c r="S20" s="23"/>
      <c r="T20" s="19">
        <f t="shared" si="4"/>
        <v>0</v>
      </c>
      <c r="U20" s="19">
        <f t="shared" si="5"/>
        <v>0</v>
      </c>
      <c r="V20" s="62"/>
      <c r="W20" s="69"/>
    </row>
    <row r="21" spans="1:23" s="6" customFormat="1" ht="33.75" customHeight="1">
      <c r="A21" s="16" t="s">
        <v>67</v>
      </c>
      <c r="B21" s="17" t="s">
        <v>68</v>
      </c>
      <c r="C21" s="18" t="s">
        <v>69</v>
      </c>
      <c r="D21" s="333" t="s">
        <v>715</v>
      </c>
      <c r="E21" s="87">
        <v>18902.1</v>
      </c>
      <c r="F21" s="87">
        <v>18902.1</v>
      </c>
      <c r="G21" s="18"/>
      <c r="H21" s="87">
        <v>13000</v>
      </c>
      <c r="I21" s="87">
        <v>13000</v>
      </c>
      <c r="J21" s="18"/>
      <c r="K21" s="106">
        <v>13520</v>
      </c>
      <c r="L21" s="106">
        <f>I21*0.04+I21</f>
        <v>13520</v>
      </c>
      <c r="M21" s="96"/>
      <c r="N21" s="19">
        <f t="shared" si="0"/>
        <v>520</v>
      </c>
      <c r="O21" s="19">
        <f t="shared" si="1"/>
        <v>520</v>
      </c>
      <c r="P21" s="23"/>
      <c r="Q21" s="19">
        <f t="shared" si="2"/>
        <v>14331.2</v>
      </c>
      <c r="R21" s="19">
        <f t="shared" si="3"/>
        <v>14331.2</v>
      </c>
      <c r="S21" s="23"/>
      <c r="T21" s="19">
        <f t="shared" si="4"/>
        <v>15047.76</v>
      </c>
      <c r="U21" s="19">
        <f t="shared" si="5"/>
        <v>15047.76</v>
      </c>
      <c r="V21" s="62"/>
      <c r="W21" s="69"/>
    </row>
    <row r="22" spans="1:23" ht="12.75" customHeight="1">
      <c r="A22" s="20"/>
      <c r="B22" s="21" t="s">
        <v>5</v>
      </c>
      <c r="C22" s="22"/>
      <c r="D22" s="305"/>
      <c r="E22" s="22"/>
      <c r="F22" s="22"/>
      <c r="G22" s="22"/>
      <c r="H22" s="105"/>
      <c r="I22" s="105"/>
      <c r="J22" s="22"/>
      <c r="K22" s="106">
        <f>H22*0.04+H22</f>
        <v>0</v>
      </c>
      <c r="L22" s="106">
        <f>I22*0.04+I22</f>
        <v>0</v>
      </c>
      <c r="M22" s="96"/>
      <c r="N22" s="19">
        <f t="shared" si="0"/>
        <v>0</v>
      </c>
      <c r="O22" s="19">
        <f t="shared" si="1"/>
        <v>0</v>
      </c>
      <c r="P22" s="23"/>
      <c r="Q22" s="19">
        <f t="shared" si="2"/>
        <v>0</v>
      </c>
      <c r="R22" s="19">
        <f t="shared" si="3"/>
        <v>0</v>
      </c>
      <c r="S22" s="23"/>
      <c r="T22" s="19">
        <f t="shared" si="4"/>
        <v>0</v>
      </c>
      <c r="U22" s="19">
        <f t="shared" si="5"/>
        <v>0</v>
      </c>
      <c r="V22" s="62"/>
      <c r="W22" s="69"/>
    </row>
    <row r="23" spans="1:23" ht="70.5" customHeight="1">
      <c r="A23" s="20" t="s">
        <v>70</v>
      </c>
      <c r="B23" s="21" t="s">
        <v>71</v>
      </c>
      <c r="C23" s="22" t="s">
        <v>10</v>
      </c>
      <c r="D23" s="305"/>
      <c r="E23" s="88">
        <v>8196</v>
      </c>
      <c r="F23" s="88">
        <v>8196</v>
      </c>
      <c r="G23" s="22"/>
      <c r="H23" s="88">
        <v>5000</v>
      </c>
      <c r="I23" s="88">
        <v>5000</v>
      </c>
      <c r="J23" s="22"/>
      <c r="K23" s="106">
        <v>6000</v>
      </c>
      <c r="L23" s="106">
        <v>6000</v>
      </c>
      <c r="M23" s="96"/>
      <c r="N23" s="19">
        <f t="shared" si="0"/>
        <v>1000</v>
      </c>
      <c r="O23" s="19">
        <f t="shared" si="1"/>
        <v>1000</v>
      </c>
      <c r="P23" s="23"/>
      <c r="Q23" s="19">
        <f t="shared" si="2"/>
        <v>6360</v>
      </c>
      <c r="R23" s="19">
        <f t="shared" si="3"/>
        <v>6360</v>
      </c>
      <c r="S23" s="23"/>
      <c r="T23" s="19">
        <f t="shared" si="4"/>
        <v>6678</v>
      </c>
      <c r="U23" s="19">
        <f t="shared" si="5"/>
        <v>6678</v>
      </c>
      <c r="V23" s="62"/>
      <c r="W23" s="69"/>
    </row>
    <row r="24" spans="1:23" ht="70.5" customHeight="1">
      <c r="A24" s="20" t="s">
        <v>72</v>
      </c>
      <c r="B24" s="21" t="s">
        <v>73</v>
      </c>
      <c r="C24" s="22" t="s">
        <v>10</v>
      </c>
      <c r="D24" s="306"/>
      <c r="E24" s="88">
        <v>10706.1</v>
      </c>
      <c r="F24" s="88">
        <v>10706.1</v>
      </c>
      <c r="G24" s="22"/>
      <c r="H24" s="88">
        <v>8000</v>
      </c>
      <c r="I24" s="88">
        <v>8000</v>
      </c>
      <c r="J24" s="22"/>
      <c r="K24" s="106">
        <v>8700</v>
      </c>
      <c r="L24" s="106">
        <v>8700</v>
      </c>
      <c r="M24" s="96"/>
      <c r="N24" s="19">
        <f t="shared" si="0"/>
        <v>700</v>
      </c>
      <c r="O24" s="19">
        <f t="shared" si="1"/>
        <v>700</v>
      </c>
      <c r="P24" s="23"/>
      <c r="Q24" s="19">
        <f t="shared" si="2"/>
        <v>9222</v>
      </c>
      <c r="R24" s="19">
        <f t="shared" si="3"/>
        <v>9222</v>
      </c>
      <c r="S24" s="23"/>
      <c r="T24" s="19">
        <f t="shared" si="4"/>
        <v>9683.1</v>
      </c>
      <c r="U24" s="19">
        <f t="shared" si="5"/>
        <v>9683.1</v>
      </c>
      <c r="V24" s="62"/>
      <c r="W24" s="69"/>
    </row>
    <row r="25" spans="1:23" s="6" customFormat="1" ht="51.75" customHeight="1">
      <c r="A25" s="16" t="s">
        <v>74</v>
      </c>
      <c r="B25" s="17" t="s">
        <v>75</v>
      </c>
      <c r="C25" s="18" t="s">
        <v>76</v>
      </c>
      <c r="D25" s="18"/>
      <c r="E25" s="273">
        <v>4146554.2</v>
      </c>
      <c r="F25" s="273">
        <v>2423306.9</v>
      </c>
      <c r="G25" s="274">
        <v>1723247.3</v>
      </c>
      <c r="H25" s="273">
        <v>2684355.2</v>
      </c>
      <c r="I25" s="273">
        <v>2684355.2</v>
      </c>
      <c r="J25" s="18"/>
      <c r="K25" s="101">
        <v>3223773.4</v>
      </c>
      <c r="L25" s="101">
        <v>3223773.4</v>
      </c>
      <c r="M25" s="96"/>
      <c r="N25" s="19">
        <f t="shared" si="0"/>
        <v>539418.1999999997</v>
      </c>
      <c r="O25" s="19">
        <f t="shared" si="1"/>
        <v>539418.1999999997</v>
      </c>
      <c r="P25" s="23"/>
      <c r="Q25" s="19">
        <f t="shared" si="2"/>
        <v>3417199.804</v>
      </c>
      <c r="R25" s="19">
        <f t="shared" si="3"/>
        <v>3417199.804</v>
      </c>
      <c r="S25" s="23"/>
      <c r="T25" s="19">
        <f t="shared" si="4"/>
        <v>3588059.7942</v>
      </c>
      <c r="U25" s="19">
        <f t="shared" si="5"/>
        <v>3588059.7942</v>
      </c>
      <c r="V25" s="62"/>
      <c r="W25" s="69"/>
    </row>
    <row r="26" spans="1:23" ht="12.75" customHeight="1">
      <c r="A26" s="20"/>
      <c r="B26" s="21" t="s">
        <v>5</v>
      </c>
      <c r="C26" s="22"/>
      <c r="D26" s="22"/>
      <c r="E26" s="22"/>
      <c r="F26" s="22"/>
      <c r="G26" s="22"/>
      <c r="H26" s="105"/>
      <c r="I26" s="105"/>
      <c r="J26" s="22"/>
      <c r="K26" s="23"/>
      <c r="L26" s="101"/>
      <c r="M26" s="96"/>
      <c r="N26" s="19">
        <f t="shared" si="0"/>
        <v>0</v>
      </c>
      <c r="O26" s="19">
        <f t="shared" si="1"/>
        <v>0</v>
      </c>
      <c r="P26" s="23"/>
      <c r="Q26" s="19">
        <f t="shared" si="2"/>
        <v>0</v>
      </c>
      <c r="R26" s="19">
        <f t="shared" si="3"/>
        <v>0</v>
      </c>
      <c r="S26" s="23"/>
      <c r="T26" s="19">
        <f t="shared" si="4"/>
        <v>0</v>
      </c>
      <c r="U26" s="19">
        <f t="shared" si="5"/>
        <v>0</v>
      </c>
      <c r="V26" s="62"/>
      <c r="W26" s="69"/>
    </row>
    <row r="27" spans="1:23" s="6" customFormat="1" ht="51.75" customHeight="1">
      <c r="A27" s="16" t="s">
        <v>77</v>
      </c>
      <c r="B27" s="17" t="s">
        <v>78</v>
      </c>
      <c r="C27" s="18" t="s">
        <v>79</v>
      </c>
      <c r="D27" s="18"/>
      <c r="E27" s="22"/>
      <c r="F27" s="22"/>
      <c r="G27" s="18"/>
      <c r="H27" s="104"/>
      <c r="I27" s="104"/>
      <c r="J27" s="18"/>
      <c r="K27" s="23"/>
      <c r="L27" s="101"/>
      <c r="M27" s="96"/>
      <c r="N27" s="19">
        <f t="shared" si="0"/>
        <v>0</v>
      </c>
      <c r="O27" s="19">
        <f t="shared" si="1"/>
        <v>0</v>
      </c>
      <c r="P27" s="23"/>
      <c r="Q27" s="19">
        <f t="shared" si="2"/>
        <v>0</v>
      </c>
      <c r="R27" s="19">
        <f t="shared" si="3"/>
        <v>0</v>
      </c>
      <c r="S27" s="23"/>
      <c r="T27" s="19">
        <f t="shared" si="4"/>
        <v>0</v>
      </c>
      <c r="U27" s="19">
        <f t="shared" si="5"/>
        <v>0</v>
      </c>
      <c r="V27" s="62"/>
      <c r="W27" s="69"/>
    </row>
    <row r="28" spans="1:23" ht="15.75" customHeight="1">
      <c r="A28" s="20"/>
      <c r="B28" s="21" t="s">
        <v>5</v>
      </c>
      <c r="C28" s="22"/>
      <c r="D28" s="22"/>
      <c r="E28" s="22"/>
      <c r="F28" s="22"/>
      <c r="G28" s="22"/>
      <c r="H28" s="105"/>
      <c r="I28" s="105"/>
      <c r="J28" s="22"/>
      <c r="K28" s="23"/>
      <c r="L28" s="101"/>
      <c r="M28" s="96"/>
      <c r="N28" s="19">
        <f t="shared" si="0"/>
        <v>0</v>
      </c>
      <c r="O28" s="19">
        <f t="shared" si="1"/>
        <v>0</v>
      </c>
      <c r="P28" s="23"/>
      <c r="Q28" s="19">
        <f t="shared" si="2"/>
        <v>0</v>
      </c>
      <c r="R28" s="19">
        <f t="shared" si="3"/>
        <v>0</v>
      </c>
      <c r="S28" s="23"/>
      <c r="T28" s="19">
        <f t="shared" si="4"/>
        <v>0</v>
      </c>
      <c r="U28" s="19">
        <f t="shared" si="5"/>
        <v>0</v>
      </c>
      <c r="V28" s="62"/>
      <c r="W28" s="69"/>
    </row>
    <row r="29" spans="1:23" ht="48.75" customHeight="1">
      <c r="A29" s="20" t="s">
        <v>80</v>
      </c>
      <c r="B29" s="21" t="s">
        <v>81</v>
      </c>
      <c r="C29" s="22" t="s">
        <v>10</v>
      </c>
      <c r="D29" s="22"/>
      <c r="E29" s="22"/>
      <c r="F29" s="22"/>
      <c r="G29" s="22"/>
      <c r="H29" s="105"/>
      <c r="I29" s="105"/>
      <c r="J29" s="22"/>
      <c r="K29" s="23"/>
      <c r="L29" s="101"/>
      <c r="M29" s="96"/>
      <c r="N29" s="19">
        <f t="shared" si="0"/>
        <v>0</v>
      </c>
      <c r="O29" s="19">
        <f t="shared" si="1"/>
        <v>0</v>
      </c>
      <c r="P29" s="23"/>
      <c r="Q29" s="19">
        <f t="shared" si="2"/>
        <v>0</v>
      </c>
      <c r="R29" s="19">
        <f t="shared" si="3"/>
        <v>0</v>
      </c>
      <c r="S29" s="23"/>
      <c r="T29" s="19">
        <f t="shared" si="4"/>
        <v>0</v>
      </c>
      <c r="U29" s="19">
        <f t="shared" si="5"/>
        <v>0</v>
      </c>
      <c r="V29" s="62"/>
      <c r="W29" s="69"/>
    </row>
    <row r="30" spans="1:23" s="6" customFormat="1" ht="51.75" customHeight="1">
      <c r="A30" s="16" t="s">
        <v>82</v>
      </c>
      <c r="B30" s="17" t="s">
        <v>83</v>
      </c>
      <c r="C30" s="18" t="s">
        <v>84</v>
      </c>
      <c r="D30" s="18"/>
      <c r="E30" s="22"/>
      <c r="F30" s="22"/>
      <c r="G30" s="18"/>
      <c r="H30" s="104"/>
      <c r="I30" s="104"/>
      <c r="J30" s="18"/>
      <c r="K30" s="23"/>
      <c r="L30" s="101"/>
      <c r="M30" s="96"/>
      <c r="N30" s="19">
        <f t="shared" si="0"/>
        <v>0</v>
      </c>
      <c r="O30" s="19">
        <f t="shared" si="1"/>
        <v>0</v>
      </c>
      <c r="P30" s="23"/>
      <c r="Q30" s="19">
        <f t="shared" si="2"/>
        <v>0</v>
      </c>
      <c r="R30" s="19">
        <f t="shared" si="3"/>
        <v>0</v>
      </c>
      <c r="S30" s="23"/>
      <c r="T30" s="19">
        <f t="shared" si="4"/>
        <v>0</v>
      </c>
      <c r="U30" s="19">
        <f t="shared" si="5"/>
        <v>0</v>
      </c>
      <c r="V30" s="62"/>
      <c r="W30" s="69"/>
    </row>
    <row r="31" spans="1:23" ht="12.75" customHeight="1">
      <c r="A31" s="20"/>
      <c r="B31" s="21" t="s">
        <v>5</v>
      </c>
      <c r="C31" s="22"/>
      <c r="D31" s="22"/>
      <c r="E31" s="22"/>
      <c r="F31" s="22"/>
      <c r="G31" s="22"/>
      <c r="H31" s="105"/>
      <c r="I31" s="105"/>
      <c r="J31" s="22"/>
      <c r="K31" s="23"/>
      <c r="L31" s="101"/>
      <c r="M31" s="96"/>
      <c r="N31" s="19">
        <f t="shared" si="0"/>
        <v>0</v>
      </c>
      <c r="O31" s="19">
        <f t="shared" si="1"/>
        <v>0</v>
      </c>
      <c r="P31" s="23"/>
      <c r="Q31" s="19">
        <f t="shared" si="2"/>
        <v>0</v>
      </c>
      <c r="R31" s="19">
        <f t="shared" si="3"/>
        <v>0</v>
      </c>
      <c r="S31" s="23"/>
      <c r="T31" s="19">
        <f t="shared" si="4"/>
        <v>0</v>
      </c>
      <c r="U31" s="19">
        <f t="shared" si="5"/>
        <v>0</v>
      </c>
      <c r="V31" s="62"/>
      <c r="W31" s="69"/>
    </row>
    <row r="32" spans="1:23" ht="12.75" customHeight="1">
      <c r="A32" s="20" t="s">
        <v>85</v>
      </c>
      <c r="B32" s="21" t="s">
        <v>86</v>
      </c>
      <c r="C32" s="22" t="s">
        <v>10</v>
      </c>
      <c r="D32" s="22"/>
      <c r="E32" s="22"/>
      <c r="F32" s="22"/>
      <c r="G32" s="22"/>
      <c r="H32" s="105"/>
      <c r="I32" s="105"/>
      <c r="J32" s="22"/>
      <c r="K32" s="23"/>
      <c r="L32" s="101"/>
      <c r="M32" s="96"/>
      <c r="N32" s="19">
        <f t="shared" si="0"/>
        <v>0</v>
      </c>
      <c r="O32" s="19">
        <f t="shared" si="1"/>
        <v>0</v>
      </c>
      <c r="P32" s="23"/>
      <c r="Q32" s="19">
        <f t="shared" si="2"/>
        <v>0</v>
      </c>
      <c r="R32" s="19">
        <f t="shared" si="3"/>
        <v>0</v>
      </c>
      <c r="S32" s="23"/>
      <c r="T32" s="19">
        <f t="shared" si="4"/>
        <v>0</v>
      </c>
      <c r="U32" s="19">
        <f t="shared" si="5"/>
        <v>0</v>
      </c>
      <c r="V32" s="62"/>
      <c r="W32" s="69"/>
    </row>
    <row r="33" spans="1:23" s="6" customFormat="1" ht="63.75" customHeight="1">
      <c r="A33" s="16" t="s">
        <v>87</v>
      </c>
      <c r="B33" s="17" t="s">
        <v>88</v>
      </c>
      <c r="C33" s="18" t="s">
        <v>89</v>
      </c>
      <c r="D33" s="18"/>
      <c r="E33" s="87">
        <v>2423306.9</v>
      </c>
      <c r="F33" s="87">
        <v>2423306.9</v>
      </c>
      <c r="G33" s="89">
        <v>0</v>
      </c>
      <c r="H33" s="87">
        <v>2684355.2</v>
      </c>
      <c r="I33" s="87">
        <v>2684355.2</v>
      </c>
      <c r="J33" s="18"/>
      <c r="K33" s="106">
        <v>3223773.4</v>
      </c>
      <c r="L33" s="106">
        <v>3223773.4</v>
      </c>
      <c r="M33" s="267"/>
      <c r="N33" s="19">
        <f t="shared" si="0"/>
        <v>539418.1999999997</v>
      </c>
      <c r="O33" s="19">
        <f t="shared" si="1"/>
        <v>539418.1999999997</v>
      </c>
      <c r="P33" s="19"/>
      <c r="Q33" s="19">
        <f t="shared" si="2"/>
        <v>3417199.804</v>
      </c>
      <c r="R33" s="19">
        <f t="shared" si="3"/>
        <v>3417199.804</v>
      </c>
      <c r="S33" s="19"/>
      <c r="T33" s="19">
        <f t="shared" si="4"/>
        <v>3588059.7942</v>
      </c>
      <c r="U33" s="19">
        <f t="shared" si="5"/>
        <v>3588059.7942</v>
      </c>
      <c r="V33" s="61"/>
      <c r="W33" s="69"/>
    </row>
    <row r="34" spans="1:23" ht="12.75" customHeight="1">
      <c r="A34" s="20"/>
      <c r="B34" s="21" t="s">
        <v>5</v>
      </c>
      <c r="C34" s="22"/>
      <c r="D34" s="22"/>
      <c r="E34" s="22"/>
      <c r="F34" s="22"/>
      <c r="G34" s="22"/>
      <c r="H34" s="88"/>
      <c r="I34" s="88"/>
      <c r="J34" s="22"/>
      <c r="K34" s="106">
        <f aca="true" t="shared" si="6" ref="K34:L36">H34*0.04+H34</f>
        <v>0</v>
      </c>
      <c r="L34" s="106">
        <f t="shared" si="6"/>
        <v>0</v>
      </c>
      <c r="M34" s="96"/>
      <c r="N34" s="19">
        <f t="shared" si="0"/>
        <v>0</v>
      </c>
      <c r="O34" s="19">
        <f t="shared" si="1"/>
        <v>0</v>
      </c>
      <c r="P34" s="23"/>
      <c r="Q34" s="19">
        <f t="shared" si="2"/>
        <v>0</v>
      </c>
      <c r="R34" s="19">
        <f t="shared" si="3"/>
        <v>0</v>
      </c>
      <c r="S34" s="23"/>
      <c r="T34" s="19">
        <f t="shared" si="4"/>
        <v>0</v>
      </c>
      <c r="U34" s="19">
        <f t="shared" si="5"/>
        <v>0</v>
      </c>
      <c r="V34" s="62"/>
      <c r="W34" s="69"/>
    </row>
    <row r="35" spans="1:23" ht="32.25" customHeight="1">
      <c r="A35" s="20" t="s">
        <v>90</v>
      </c>
      <c r="B35" s="21" t="s">
        <v>91</v>
      </c>
      <c r="C35" s="22" t="s">
        <v>10</v>
      </c>
      <c r="D35" s="22"/>
      <c r="E35" s="279">
        <v>2419532.8</v>
      </c>
      <c r="F35" s="279">
        <v>2419532.8</v>
      </c>
      <c r="G35" s="280">
        <v>0</v>
      </c>
      <c r="H35" s="279">
        <v>2680869.1</v>
      </c>
      <c r="I35" s="279">
        <v>2680869.1</v>
      </c>
      <c r="J35" s="22"/>
      <c r="K35" s="106">
        <f>K25-K36</f>
        <v>3220147.8559999997</v>
      </c>
      <c r="L35" s="106">
        <f>L25-L36</f>
        <v>3220147.8559999997</v>
      </c>
      <c r="M35" s="96"/>
      <c r="N35" s="19">
        <f t="shared" si="0"/>
        <v>539278.7559999996</v>
      </c>
      <c r="O35" s="19">
        <f t="shared" si="1"/>
        <v>539278.7559999996</v>
      </c>
      <c r="P35" s="23"/>
      <c r="Q35" s="19">
        <f t="shared" si="2"/>
        <v>3413356.7273599994</v>
      </c>
      <c r="R35" s="19">
        <f t="shared" si="3"/>
        <v>3413356.7273599994</v>
      </c>
      <c r="S35" s="23"/>
      <c r="T35" s="19">
        <f t="shared" si="4"/>
        <v>3584024.5637279996</v>
      </c>
      <c r="U35" s="19">
        <f t="shared" si="5"/>
        <v>3584024.5637279996</v>
      </c>
      <c r="V35" s="62"/>
      <c r="W35" s="69"/>
    </row>
    <row r="36" spans="1:23" ht="32.25" customHeight="1">
      <c r="A36" s="20" t="s">
        <v>92</v>
      </c>
      <c r="B36" s="21" t="s">
        <v>93</v>
      </c>
      <c r="C36" s="22" t="s">
        <v>10</v>
      </c>
      <c r="D36" s="22"/>
      <c r="E36" s="88">
        <v>3774.1</v>
      </c>
      <c r="F36" s="88">
        <v>3774.1</v>
      </c>
      <c r="G36" s="89">
        <v>0</v>
      </c>
      <c r="H36" s="88">
        <v>3486.1</v>
      </c>
      <c r="I36" s="88">
        <v>3486.1</v>
      </c>
      <c r="J36" s="22"/>
      <c r="K36" s="106">
        <f t="shared" si="6"/>
        <v>3625.544</v>
      </c>
      <c r="L36" s="106">
        <f t="shared" si="6"/>
        <v>3625.544</v>
      </c>
      <c r="M36" s="96"/>
      <c r="N36" s="19">
        <f t="shared" si="0"/>
        <v>139.44399999999996</v>
      </c>
      <c r="O36" s="19">
        <f t="shared" si="1"/>
        <v>139.44399999999996</v>
      </c>
      <c r="P36" s="23"/>
      <c r="Q36" s="19">
        <f t="shared" si="2"/>
        <v>3843.0766399999998</v>
      </c>
      <c r="R36" s="19">
        <f t="shared" si="3"/>
        <v>3843.0766399999998</v>
      </c>
      <c r="S36" s="23"/>
      <c r="T36" s="19">
        <f t="shared" si="4"/>
        <v>4035.2304719999997</v>
      </c>
      <c r="U36" s="19">
        <f t="shared" si="5"/>
        <v>4035.2304719999997</v>
      </c>
      <c r="V36" s="62"/>
      <c r="W36" s="69"/>
    </row>
    <row r="37" spans="1:23" s="6" customFormat="1" ht="50.25" customHeight="1">
      <c r="A37" s="16" t="s">
        <v>94</v>
      </c>
      <c r="B37" s="17" t="s">
        <v>95</v>
      </c>
      <c r="C37" s="18" t="s">
        <v>96</v>
      </c>
      <c r="D37" s="18"/>
      <c r="E37" s="87">
        <v>1723247.3</v>
      </c>
      <c r="F37" s="87">
        <v>0</v>
      </c>
      <c r="G37" s="87">
        <v>1723247.3</v>
      </c>
      <c r="H37" s="104"/>
      <c r="I37" s="104"/>
      <c r="J37" s="18"/>
      <c r="K37" s="19"/>
      <c r="L37" s="101"/>
      <c r="M37" s="267"/>
      <c r="N37" s="19">
        <f t="shared" si="0"/>
        <v>0</v>
      </c>
      <c r="O37" s="19">
        <f t="shared" si="1"/>
        <v>0</v>
      </c>
      <c r="P37" s="19"/>
      <c r="Q37" s="19">
        <f t="shared" si="2"/>
        <v>0</v>
      </c>
      <c r="R37" s="19">
        <f t="shared" si="3"/>
        <v>0</v>
      </c>
      <c r="S37" s="19"/>
      <c r="T37" s="19">
        <f t="shared" si="4"/>
        <v>0</v>
      </c>
      <c r="U37" s="19">
        <f t="shared" si="5"/>
        <v>0</v>
      </c>
      <c r="V37" s="61"/>
      <c r="W37" s="69"/>
    </row>
    <row r="38" spans="1:23" ht="16.5" customHeight="1">
      <c r="A38" s="20"/>
      <c r="B38" s="21" t="s">
        <v>5</v>
      </c>
      <c r="C38" s="22"/>
      <c r="D38" s="22"/>
      <c r="E38" s="22"/>
      <c r="F38" s="22"/>
      <c r="G38" s="22"/>
      <c r="H38" s="105"/>
      <c r="I38" s="105"/>
      <c r="J38" s="22"/>
      <c r="K38" s="23"/>
      <c r="L38" s="101"/>
      <c r="M38" s="96"/>
      <c r="N38" s="19">
        <f t="shared" si="0"/>
        <v>0</v>
      </c>
      <c r="O38" s="19">
        <f t="shared" si="1"/>
        <v>0</v>
      </c>
      <c r="P38" s="23"/>
      <c r="Q38" s="19">
        <f t="shared" si="2"/>
        <v>0</v>
      </c>
      <c r="R38" s="19">
        <f t="shared" si="3"/>
        <v>0</v>
      </c>
      <c r="S38" s="23"/>
      <c r="T38" s="19">
        <f t="shared" si="4"/>
        <v>0</v>
      </c>
      <c r="U38" s="19">
        <f t="shared" si="5"/>
        <v>0</v>
      </c>
      <c r="V38" s="62"/>
      <c r="W38" s="69"/>
    </row>
    <row r="39" spans="1:23" ht="39" customHeight="1">
      <c r="A39" s="20" t="s">
        <v>97</v>
      </c>
      <c r="B39" s="21" t="s">
        <v>98</v>
      </c>
      <c r="C39" s="22" t="s">
        <v>10</v>
      </c>
      <c r="D39" s="22"/>
      <c r="E39" s="88">
        <v>1723247.3</v>
      </c>
      <c r="F39" s="88">
        <v>0</v>
      </c>
      <c r="G39" s="88">
        <v>1723247.3</v>
      </c>
      <c r="H39" s="105"/>
      <c r="I39" s="105"/>
      <c r="J39" s="22"/>
      <c r="K39" s="23"/>
      <c r="L39" s="101"/>
      <c r="M39" s="96"/>
      <c r="N39" s="19">
        <f t="shared" si="0"/>
        <v>0</v>
      </c>
      <c r="O39" s="19">
        <f t="shared" si="1"/>
        <v>0</v>
      </c>
      <c r="P39" s="23"/>
      <c r="Q39" s="19">
        <f t="shared" si="2"/>
        <v>0</v>
      </c>
      <c r="R39" s="19">
        <f t="shared" si="3"/>
        <v>0</v>
      </c>
      <c r="S39" s="23"/>
      <c r="T39" s="19">
        <f t="shared" si="4"/>
        <v>0</v>
      </c>
      <c r="U39" s="19">
        <f t="shared" si="5"/>
        <v>0</v>
      </c>
      <c r="V39" s="62"/>
      <c r="W39" s="68"/>
    </row>
    <row r="40" spans="1:23" s="6" customFormat="1" ht="65.25" customHeight="1">
      <c r="A40" s="16" t="s">
        <v>99</v>
      </c>
      <c r="B40" s="17" t="s">
        <v>100</v>
      </c>
      <c r="C40" s="18" t="s">
        <v>101</v>
      </c>
      <c r="D40" s="18"/>
      <c r="E40" s="87">
        <v>195215.7</v>
      </c>
      <c r="F40" s="87">
        <v>194000.7</v>
      </c>
      <c r="G40" s="87">
        <v>554281.7</v>
      </c>
      <c r="H40" s="87">
        <f>I40</f>
        <v>214544.8</v>
      </c>
      <c r="I40" s="87">
        <v>214544.8</v>
      </c>
      <c r="J40" s="18"/>
      <c r="K40" s="106">
        <v>237100</v>
      </c>
      <c r="L40" s="106">
        <v>237100</v>
      </c>
      <c r="M40" s="101"/>
      <c r="N40" s="19">
        <f t="shared" si="0"/>
        <v>22555.20000000001</v>
      </c>
      <c r="O40" s="19">
        <f t="shared" si="1"/>
        <v>22555.20000000001</v>
      </c>
      <c r="P40" s="23"/>
      <c r="Q40" s="19">
        <f t="shared" si="2"/>
        <v>251326</v>
      </c>
      <c r="R40" s="19">
        <f t="shared" si="3"/>
        <v>251326</v>
      </c>
      <c r="S40" s="23"/>
      <c r="T40" s="19">
        <f t="shared" si="4"/>
        <v>263892.3</v>
      </c>
      <c r="U40" s="19">
        <f t="shared" si="5"/>
        <v>263892.3</v>
      </c>
      <c r="V40" s="62"/>
      <c r="W40" s="69"/>
    </row>
    <row r="41" spans="1:23" ht="21.75" customHeight="1">
      <c r="A41" s="20"/>
      <c r="B41" s="21" t="s">
        <v>5</v>
      </c>
      <c r="C41" s="22"/>
      <c r="D41" s="22"/>
      <c r="E41" s="11"/>
      <c r="F41" s="11"/>
      <c r="G41" s="22"/>
      <c r="H41" s="105"/>
      <c r="I41" s="105"/>
      <c r="J41" s="22"/>
      <c r="K41" s="19"/>
      <c r="L41" s="101"/>
      <c r="M41" s="267"/>
      <c r="N41" s="19">
        <f t="shared" si="0"/>
        <v>0</v>
      </c>
      <c r="O41" s="19">
        <f t="shared" si="1"/>
        <v>0</v>
      </c>
      <c r="P41" s="19"/>
      <c r="Q41" s="19">
        <f t="shared" si="2"/>
        <v>0</v>
      </c>
      <c r="R41" s="19">
        <f t="shared" si="3"/>
        <v>0</v>
      </c>
      <c r="S41" s="19"/>
      <c r="T41" s="19">
        <f t="shared" si="4"/>
        <v>0</v>
      </c>
      <c r="U41" s="19">
        <f t="shared" si="5"/>
        <v>0</v>
      </c>
      <c r="V41" s="61"/>
      <c r="W41" s="68"/>
    </row>
    <row r="42" spans="1:23" s="6" customFormat="1" ht="39.75" customHeight="1">
      <c r="A42" s="16" t="s">
        <v>102</v>
      </c>
      <c r="B42" s="17" t="s">
        <v>103</v>
      </c>
      <c r="C42" s="18" t="s">
        <v>104</v>
      </c>
      <c r="D42" s="18"/>
      <c r="E42" s="11"/>
      <c r="F42" s="11"/>
      <c r="G42" s="18"/>
      <c r="H42" s="104"/>
      <c r="I42" s="104"/>
      <c r="J42" s="18"/>
      <c r="K42" s="23"/>
      <c r="L42" s="101"/>
      <c r="M42" s="96"/>
      <c r="N42" s="19">
        <f t="shared" si="0"/>
        <v>0</v>
      </c>
      <c r="O42" s="19">
        <f t="shared" si="1"/>
        <v>0</v>
      </c>
      <c r="P42" s="23"/>
      <c r="Q42" s="19">
        <f t="shared" si="2"/>
        <v>0</v>
      </c>
      <c r="R42" s="19">
        <f t="shared" si="3"/>
        <v>0</v>
      </c>
      <c r="S42" s="23"/>
      <c r="T42" s="19">
        <f t="shared" si="4"/>
        <v>0</v>
      </c>
      <c r="U42" s="19">
        <f t="shared" si="5"/>
        <v>0</v>
      </c>
      <c r="V42" s="62"/>
      <c r="W42" s="68"/>
    </row>
    <row r="43" spans="1:23" ht="12.75" customHeight="1">
      <c r="A43" s="20"/>
      <c r="B43" s="21" t="s">
        <v>5</v>
      </c>
      <c r="C43" s="22"/>
      <c r="D43" s="22"/>
      <c r="E43" s="18"/>
      <c r="F43" s="18"/>
      <c r="G43" s="22"/>
      <c r="H43" s="105"/>
      <c r="I43" s="105"/>
      <c r="J43" s="22"/>
      <c r="K43" s="19"/>
      <c r="L43" s="101"/>
      <c r="M43" s="267"/>
      <c r="N43" s="19">
        <f t="shared" si="0"/>
        <v>0</v>
      </c>
      <c r="O43" s="19">
        <f t="shared" si="1"/>
        <v>0</v>
      </c>
      <c r="P43" s="19"/>
      <c r="Q43" s="19">
        <f t="shared" si="2"/>
        <v>0</v>
      </c>
      <c r="R43" s="19">
        <f t="shared" si="3"/>
        <v>0</v>
      </c>
      <c r="S43" s="19"/>
      <c r="T43" s="19">
        <f t="shared" si="4"/>
        <v>0</v>
      </c>
      <c r="U43" s="19">
        <f t="shared" si="5"/>
        <v>0</v>
      </c>
      <c r="V43" s="61"/>
      <c r="W43" s="68"/>
    </row>
    <row r="44" spans="1:23" s="6" customFormat="1" ht="45.75" customHeight="1">
      <c r="A44" s="10" t="s">
        <v>105</v>
      </c>
      <c r="B44" s="24" t="s">
        <v>106</v>
      </c>
      <c r="C44" s="11" t="s">
        <v>10</v>
      </c>
      <c r="D44" s="11"/>
      <c r="E44" s="22"/>
      <c r="F44" s="22"/>
      <c r="G44" s="11"/>
      <c r="H44" s="107"/>
      <c r="I44" s="107"/>
      <c r="J44" s="11"/>
      <c r="K44" s="23"/>
      <c r="L44" s="101"/>
      <c r="M44" s="96"/>
      <c r="N44" s="19">
        <f t="shared" si="0"/>
        <v>0</v>
      </c>
      <c r="O44" s="19">
        <f t="shared" si="1"/>
        <v>0</v>
      </c>
      <c r="P44" s="23"/>
      <c r="Q44" s="19">
        <f t="shared" si="2"/>
        <v>0</v>
      </c>
      <c r="R44" s="19">
        <f t="shared" si="3"/>
        <v>0</v>
      </c>
      <c r="S44" s="23"/>
      <c r="T44" s="19">
        <f t="shared" si="4"/>
        <v>0</v>
      </c>
      <c r="U44" s="19">
        <f t="shared" si="5"/>
        <v>0</v>
      </c>
      <c r="V44" s="62"/>
      <c r="W44" s="69"/>
    </row>
    <row r="45" spans="1:23" s="6" customFormat="1" ht="44.25" customHeight="1">
      <c r="A45" s="16" t="s">
        <v>107</v>
      </c>
      <c r="B45" s="17" t="s">
        <v>108</v>
      </c>
      <c r="C45" s="18" t="s">
        <v>109</v>
      </c>
      <c r="D45" s="334" t="s">
        <v>711</v>
      </c>
      <c r="E45" s="87">
        <v>52744.8</v>
      </c>
      <c r="F45" s="87">
        <v>52744.8</v>
      </c>
      <c r="G45" s="87">
        <v>0</v>
      </c>
      <c r="H45" s="87">
        <f>I45</f>
        <v>44174.4</v>
      </c>
      <c r="I45" s="87">
        <v>44174.4</v>
      </c>
      <c r="J45" s="18"/>
      <c r="K45" s="106">
        <v>47000</v>
      </c>
      <c r="L45" s="106">
        <v>47000</v>
      </c>
      <c r="M45" s="96"/>
      <c r="N45" s="19">
        <f t="shared" si="0"/>
        <v>2825.5999999999985</v>
      </c>
      <c r="O45" s="19">
        <f t="shared" si="1"/>
        <v>2825.5999999999985</v>
      </c>
      <c r="P45" s="23"/>
      <c r="Q45" s="19">
        <f t="shared" si="2"/>
        <v>49820</v>
      </c>
      <c r="R45" s="19">
        <f t="shared" si="3"/>
        <v>49820</v>
      </c>
      <c r="S45" s="23"/>
      <c r="T45" s="19">
        <f t="shared" si="4"/>
        <v>52311</v>
      </c>
      <c r="U45" s="19">
        <f t="shared" si="5"/>
        <v>52311</v>
      </c>
      <c r="V45" s="62"/>
      <c r="W45" s="68"/>
    </row>
    <row r="46" spans="1:23" ht="12.75" customHeight="1">
      <c r="A46" s="20"/>
      <c r="B46" s="21" t="s">
        <v>5</v>
      </c>
      <c r="C46" s="22"/>
      <c r="D46" s="335"/>
      <c r="E46" s="22"/>
      <c r="F46" s="22"/>
      <c r="G46" s="22"/>
      <c r="H46" s="105"/>
      <c r="I46" s="105"/>
      <c r="J46" s="22"/>
      <c r="K46" s="19"/>
      <c r="L46" s="101"/>
      <c r="M46" s="267"/>
      <c r="N46" s="19">
        <f t="shared" si="0"/>
        <v>0</v>
      </c>
      <c r="O46" s="19">
        <f t="shared" si="1"/>
        <v>0</v>
      </c>
      <c r="P46" s="19"/>
      <c r="Q46" s="19">
        <f t="shared" si="2"/>
        <v>0</v>
      </c>
      <c r="R46" s="19">
        <f t="shared" si="3"/>
        <v>0</v>
      </c>
      <c r="S46" s="19"/>
      <c r="T46" s="19">
        <f t="shared" si="4"/>
        <v>0</v>
      </c>
      <c r="U46" s="19">
        <f t="shared" si="5"/>
        <v>0</v>
      </c>
      <c r="V46" s="61"/>
      <c r="W46" s="69"/>
    </row>
    <row r="47" spans="1:23" s="6" customFormat="1" ht="21.75" customHeight="1">
      <c r="A47" s="10" t="s">
        <v>114</v>
      </c>
      <c r="B47" s="24" t="s">
        <v>115</v>
      </c>
      <c r="C47" s="11" t="s">
        <v>10</v>
      </c>
      <c r="D47" s="336"/>
      <c r="E47" s="88">
        <v>5916.9</v>
      </c>
      <c r="F47" s="88">
        <v>5916.9</v>
      </c>
      <c r="G47" s="11"/>
      <c r="H47" s="87">
        <f>I47</f>
        <v>7839.4</v>
      </c>
      <c r="I47" s="88">
        <v>7839.4</v>
      </c>
      <c r="J47" s="11"/>
      <c r="K47" s="106">
        <v>8000</v>
      </c>
      <c r="L47" s="106">
        <v>8000</v>
      </c>
      <c r="M47" s="96"/>
      <c r="N47" s="19">
        <f t="shared" si="0"/>
        <v>160.60000000000036</v>
      </c>
      <c r="O47" s="19">
        <f t="shared" si="1"/>
        <v>160.60000000000036</v>
      </c>
      <c r="P47" s="23"/>
      <c r="Q47" s="19">
        <f t="shared" si="2"/>
        <v>8480</v>
      </c>
      <c r="R47" s="19">
        <f t="shared" si="3"/>
        <v>8480</v>
      </c>
      <c r="S47" s="23"/>
      <c r="T47" s="19">
        <f t="shared" si="4"/>
        <v>8904</v>
      </c>
      <c r="U47" s="19">
        <f t="shared" si="5"/>
        <v>8904</v>
      </c>
      <c r="V47" s="62"/>
      <c r="W47" s="68"/>
    </row>
    <row r="48" spans="1:23" s="6" customFormat="1" ht="57.75" customHeight="1">
      <c r="A48" s="16" t="s">
        <v>116</v>
      </c>
      <c r="B48" s="17" t="s">
        <v>117</v>
      </c>
      <c r="C48" s="18" t="s">
        <v>118</v>
      </c>
      <c r="D48" s="18"/>
      <c r="E48" s="87">
        <v>6462.2</v>
      </c>
      <c r="F48" s="87">
        <v>6462.2</v>
      </c>
      <c r="G48" s="87">
        <v>0</v>
      </c>
      <c r="H48" s="87">
        <f>I48</f>
        <v>7540.4</v>
      </c>
      <c r="I48" s="87">
        <v>7540.4</v>
      </c>
      <c r="J48" s="18"/>
      <c r="K48" s="106">
        <v>4454</v>
      </c>
      <c r="L48" s="106">
        <v>4454</v>
      </c>
      <c r="M48" s="96"/>
      <c r="N48" s="19">
        <f t="shared" si="0"/>
        <v>-3086.3999999999996</v>
      </c>
      <c r="O48" s="19">
        <f t="shared" si="1"/>
        <v>-3086.3999999999996</v>
      </c>
      <c r="P48" s="23"/>
      <c r="Q48" s="19">
        <f t="shared" si="2"/>
        <v>4721.24</v>
      </c>
      <c r="R48" s="19">
        <f t="shared" si="3"/>
        <v>4721.24</v>
      </c>
      <c r="S48" s="23"/>
      <c r="T48" s="19">
        <f t="shared" si="4"/>
        <v>4957.302</v>
      </c>
      <c r="U48" s="19">
        <f t="shared" si="5"/>
        <v>4957.302</v>
      </c>
      <c r="V48" s="62"/>
      <c r="W48" s="68"/>
    </row>
    <row r="49" spans="1:23" ht="12.75" customHeight="1">
      <c r="A49" s="20"/>
      <c r="B49" s="21" t="s">
        <v>5</v>
      </c>
      <c r="C49" s="22"/>
      <c r="D49" s="22"/>
      <c r="E49" s="22"/>
      <c r="F49" s="22"/>
      <c r="G49" s="22"/>
      <c r="H49" s="87">
        <f>I49</f>
        <v>0</v>
      </c>
      <c r="I49" s="88"/>
      <c r="J49" s="22"/>
      <c r="K49" s="19"/>
      <c r="L49" s="101"/>
      <c r="M49" s="267"/>
      <c r="N49" s="19">
        <f t="shared" si="0"/>
        <v>0</v>
      </c>
      <c r="O49" s="19">
        <f t="shared" si="1"/>
        <v>0</v>
      </c>
      <c r="P49" s="19"/>
      <c r="Q49" s="19">
        <f t="shared" si="2"/>
        <v>0</v>
      </c>
      <c r="R49" s="19">
        <f t="shared" si="3"/>
        <v>0</v>
      </c>
      <c r="S49" s="19"/>
      <c r="T49" s="19">
        <f t="shared" si="4"/>
        <v>0</v>
      </c>
      <c r="U49" s="19">
        <f t="shared" si="5"/>
        <v>0</v>
      </c>
      <c r="V49" s="61"/>
      <c r="W49" s="69"/>
    </row>
    <row r="50" spans="1:23" s="6" customFormat="1" ht="60" customHeight="1">
      <c r="A50" s="10" t="s">
        <v>119</v>
      </c>
      <c r="B50" s="24" t="s">
        <v>120</v>
      </c>
      <c r="C50" s="11" t="s">
        <v>10</v>
      </c>
      <c r="D50" s="11"/>
      <c r="E50" s="88">
        <v>3794.6</v>
      </c>
      <c r="F50" s="88">
        <v>3794.6</v>
      </c>
      <c r="G50" s="88">
        <v>0</v>
      </c>
      <c r="H50" s="87">
        <f>I50</f>
        <v>4454</v>
      </c>
      <c r="I50" s="88">
        <v>4454</v>
      </c>
      <c r="J50" s="11"/>
      <c r="K50" s="106">
        <v>4454</v>
      </c>
      <c r="L50" s="106">
        <v>4454</v>
      </c>
      <c r="M50" s="96"/>
      <c r="N50" s="19">
        <f t="shared" si="0"/>
        <v>0</v>
      </c>
      <c r="O50" s="19">
        <f t="shared" si="1"/>
        <v>0</v>
      </c>
      <c r="P50" s="23"/>
      <c r="Q50" s="19">
        <f t="shared" si="2"/>
        <v>4721.24</v>
      </c>
      <c r="R50" s="19">
        <f t="shared" si="3"/>
        <v>4721.24</v>
      </c>
      <c r="S50" s="23"/>
      <c r="T50" s="19">
        <f t="shared" si="4"/>
        <v>4957.302</v>
      </c>
      <c r="U50" s="19">
        <f t="shared" si="5"/>
        <v>4957.302</v>
      </c>
      <c r="V50" s="62"/>
      <c r="W50" s="68"/>
    </row>
    <row r="51" spans="1:23" ht="39.75" customHeight="1">
      <c r="A51" s="35" t="s">
        <v>121</v>
      </c>
      <c r="B51" s="36" t="s">
        <v>122</v>
      </c>
      <c r="C51" s="37" t="s">
        <v>123</v>
      </c>
      <c r="D51" s="22"/>
      <c r="E51" s="87">
        <v>125153.8</v>
      </c>
      <c r="F51" s="87">
        <v>125153.8</v>
      </c>
      <c r="G51" s="87">
        <v>0</v>
      </c>
      <c r="H51" s="87">
        <f>I51</f>
        <v>164916.4</v>
      </c>
      <c r="I51" s="87">
        <v>164916.4</v>
      </c>
      <c r="J51" s="37"/>
      <c r="K51" s="106">
        <f>H51*0.04+H51</f>
        <v>171513.05599999998</v>
      </c>
      <c r="L51" s="106">
        <f>I51*0.04+I51</f>
        <v>171513.05599999998</v>
      </c>
      <c r="M51" s="96"/>
      <c r="N51" s="19">
        <f t="shared" si="0"/>
        <v>6596.655999999988</v>
      </c>
      <c r="O51" s="19">
        <f t="shared" si="1"/>
        <v>6596.655999999988</v>
      </c>
      <c r="P51" s="23"/>
      <c r="Q51" s="19">
        <f t="shared" si="2"/>
        <v>181803.83935999998</v>
      </c>
      <c r="R51" s="19">
        <f t="shared" si="3"/>
        <v>181803.83935999998</v>
      </c>
      <c r="S51" s="23"/>
      <c r="T51" s="19">
        <f t="shared" si="4"/>
        <v>190894.03132799998</v>
      </c>
      <c r="U51" s="19">
        <f t="shared" si="5"/>
        <v>190894.03132799998</v>
      </c>
      <c r="V51" s="62"/>
      <c r="W51" s="68"/>
    </row>
    <row r="52" spans="1:23" ht="12.75" customHeight="1">
      <c r="A52" s="20"/>
      <c r="B52" s="21" t="s">
        <v>5</v>
      </c>
      <c r="C52" s="22"/>
      <c r="D52" s="22"/>
      <c r="E52" s="22"/>
      <c r="F52" s="22"/>
      <c r="G52" s="22"/>
      <c r="H52" s="105"/>
      <c r="I52" s="105"/>
      <c r="J52" s="22"/>
      <c r="K52" s="23"/>
      <c r="L52" s="101"/>
      <c r="M52" s="96"/>
      <c r="N52" s="19">
        <f t="shared" si="0"/>
        <v>0</v>
      </c>
      <c r="O52" s="19">
        <f t="shared" si="1"/>
        <v>0</v>
      </c>
      <c r="P52" s="23"/>
      <c r="Q52" s="19">
        <f t="shared" si="2"/>
        <v>0</v>
      </c>
      <c r="R52" s="19">
        <f t="shared" si="3"/>
        <v>0</v>
      </c>
      <c r="S52" s="23"/>
      <c r="T52" s="19">
        <f t="shared" si="4"/>
        <v>0</v>
      </c>
      <c r="U52" s="19">
        <f t="shared" si="5"/>
        <v>0</v>
      </c>
      <c r="V52" s="62"/>
      <c r="W52" s="69"/>
    </row>
    <row r="53" spans="1:23" ht="69" customHeight="1">
      <c r="A53" s="20" t="s">
        <v>124</v>
      </c>
      <c r="B53" s="21" t="s">
        <v>125</v>
      </c>
      <c r="C53" s="22" t="s">
        <v>10</v>
      </c>
      <c r="D53" s="22"/>
      <c r="E53" s="88">
        <v>106401.8</v>
      </c>
      <c r="F53" s="88">
        <v>106401.8</v>
      </c>
      <c r="G53" s="88">
        <v>0</v>
      </c>
      <c r="H53" s="87">
        <f>I53</f>
        <v>159916.4</v>
      </c>
      <c r="I53" s="88">
        <v>159916.4</v>
      </c>
      <c r="J53" s="22"/>
      <c r="K53" s="106">
        <f>H53*0.04+H53</f>
        <v>166313.05599999998</v>
      </c>
      <c r="L53" s="106">
        <f>I53*0.04+I53</f>
        <v>166313.05599999998</v>
      </c>
      <c r="M53" s="267"/>
      <c r="N53" s="19">
        <f t="shared" si="0"/>
        <v>6396.655999999988</v>
      </c>
      <c r="O53" s="19">
        <f t="shared" si="1"/>
        <v>6396.655999999988</v>
      </c>
      <c r="P53" s="19"/>
      <c r="Q53" s="19">
        <f t="shared" si="2"/>
        <v>176291.83935999998</v>
      </c>
      <c r="R53" s="19">
        <f t="shared" si="3"/>
        <v>176291.83935999998</v>
      </c>
      <c r="S53" s="19"/>
      <c r="T53" s="19">
        <f t="shared" si="4"/>
        <v>185106.43132799998</v>
      </c>
      <c r="U53" s="19">
        <f t="shared" si="5"/>
        <v>185106.43132799998</v>
      </c>
      <c r="V53" s="61"/>
      <c r="W53" s="69"/>
    </row>
    <row r="54" spans="1:23" ht="21.75" customHeight="1">
      <c r="A54" s="20"/>
      <c r="B54" s="21" t="s">
        <v>5</v>
      </c>
      <c r="C54" s="22"/>
      <c r="D54" s="22"/>
      <c r="E54" s="22"/>
      <c r="F54" s="22"/>
      <c r="G54" s="22"/>
      <c r="H54" s="105"/>
      <c r="I54" s="105"/>
      <c r="J54" s="22"/>
      <c r="K54" s="23"/>
      <c r="L54" s="101"/>
      <c r="M54" s="96"/>
      <c r="N54" s="19">
        <f t="shared" si="0"/>
        <v>0</v>
      </c>
      <c r="O54" s="19">
        <f t="shared" si="1"/>
        <v>0</v>
      </c>
      <c r="P54" s="23"/>
      <c r="Q54" s="19">
        <f t="shared" si="2"/>
        <v>0</v>
      </c>
      <c r="R54" s="19">
        <f t="shared" si="3"/>
        <v>0</v>
      </c>
      <c r="S54" s="23"/>
      <c r="T54" s="19">
        <f t="shared" si="4"/>
        <v>0</v>
      </c>
      <c r="U54" s="19">
        <f t="shared" si="5"/>
        <v>0</v>
      </c>
      <c r="V54" s="62"/>
      <c r="W54" s="69"/>
    </row>
    <row r="55" spans="1:23" ht="50.25" customHeight="1">
      <c r="A55" s="20" t="s">
        <v>126</v>
      </c>
      <c r="B55" s="21" t="s">
        <v>127</v>
      </c>
      <c r="C55" s="22" t="s">
        <v>10</v>
      </c>
      <c r="D55" s="22"/>
      <c r="E55" s="18"/>
      <c r="F55" s="18"/>
      <c r="G55" s="22"/>
      <c r="H55" s="105"/>
      <c r="I55" s="105"/>
      <c r="J55" s="22"/>
      <c r="K55" s="23"/>
      <c r="L55" s="101"/>
      <c r="M55" s="96"/>
      <c r="N55" s="19">
        <f t="shared" si="0"/>
        <v>0</v>
      </c>
      <c r="O55" s="19">
        <f t="shared" si="1"/>
        <v>0</v>
      </c>
      <c r="P55" s="23"/>
      <c r="Q55" s="19">
        <f t="shared" si="2"/>
        <v>0</v>
      </c>
      <c r="R55" s="19">
        <f t="shared" si="3"/>
        <v>0</v>
      </c>
      <c r="S55" s="23"/>
      <c r="T55" s="19">
        <f t="shared" si="4"/>
        <v>0</v>
      </c>
      <c r="U55" s="19">
        <f t="shared" si="5"/>
        <v>0</v>
      </c>
      <c r="V55" s="62"/>
      <c r="W55" s="68"/>
    </row>
    <row r="56" spans="1:23" ht="71.25" customHeight="1">
      <c r="A56" s="20" t="s">
        <v>128</v>
      </c>
      <c r="B56" s="21" t="s">
        <v>129</v>
      </c>
      <c r="C56" s="22" t="s">
        <v>10</v>
      </c>
      <c r="D56" s="22"/>
      <c r="E56" s="22"/>
      <c r="F56" s="22"/>
      <c r="G56" s="22"/>
      <c r="H56" s="105"/>
      <c r="I56" s="105"/>
      <c r="J56" s="22"/>
      <c r="K56" s="19"/>
      <c r="L56" s="101"/>
      <c r="M56" s="267"/>
      <c r="N56" s="19">
        <f t="shared" si="0"/>
        <v>0</v>
      </c>
      <c r="O56" s="19">
        <f t="shared" si="1"/>
        <v>0</v>
      </c>
      <c r="P56" s="19"/>
      <c r="Q56" s="19">
        <f t="shared" si="2"/>
        <v>0</v>
      </c>
      <c r="R56" s="19">
        <f t="shared" si="3"/>
        <v>0</v>
      </c>
      <c r="S56" s="19"/>
      <c r="T56" s="19">
        <f t="shared" si="4"/>
        <v>0</v>
      </c>
      <c r="U56" s="19">
        <f t="shared" si="5"/>
        <v>0</v>
      </c>
      <c r="V56" s="61"/>
      <c r="W56" s="69"/>
    </row>
    <row r="57" spans="1:23" ht="48" customHeight="1">
      <c r="A57" s="20" t="s">
        <v>130</v>
      </c>
      <c r="B57" s="21" t="s">
        <v>131</v>
      </c>
      <c r="C57" s="22" t="s">
        <v>10</v>
      </c>
      <c r="D57" s="22"/>
      <c r="E57" s="22"/>
      <c r="F57" s="22"/>
      <c r="G57" s="22"/>
      <c r="H57" s="105"/>
      <c r="I57" s="105"/>
      <c r="J57" s="22"/>
      <c r="K57" s="23"/>
      <c r="L57" s="101"/>
      <c r="M57" s="96"/>
      <c r="N57" s="19">
        <f t="shared" si="0"/>
        <v>0</v>
      </c>
      <c r="O57" s="19">
        <f t="shared" si="1"/>
        <v>0</v>
      </c>
      <c r="P57" s="23"/>
      <c r="Q57" s="19">
        <f t="shared" si="2"/>
        <v>0</v>
      </c>
      <c r="R57" s="19">
        <f t="shared" si="3"/>
        <v>0</v>
      </c>
      <c r="S57" s="23"/>
      <c r="T57" s="19">
        <f t="shared" si="4"/>
        <v>0</v>
      </c>
      <c r="U57" s="19">
        <f t="shared" si="5"/>
        <v>0</v>
      </c>
      <c r="V57" s="62"/>
      <c r="W57" s="69"/>
    </row>
    <row r="58" spans="1:23" ht="48" customHeight="1">
      <c r="A58" s="20" t="s">
        <v>132</v>
      </c>
      <c r="B58" s="21" t="s">
        <v>133</v>
      </c>
      <c r="C58" s="22" t="s">
        <v>10</v>
      </c>
      <c r="D58" s="22"/>
      <c r="E58" s="18"/>
      <c r="F58" s="18"/>
      <c r="G58" s="22"/>
      <c r="H58" s="105"/>
      <c r="I58" s="105"/>
      <c r="J58" s="22"/>
      <c r="K58" s="19"/>
      <c r="L58" s="101"/>
      <c r="M58" s="267"/>
      <c r="N58" s="19">
        <f t="shared" si="0"/>
        <v>0</v>
      </c>
      <c r="O58" s="19">
        <f t="shared" si="1"/>
        <v>0</v>
      </c>
      <c r="P58" s="19"/>
      <c r="Q58" s="19">
        <f t="shared" si="2"/>
        <v>0</v>
      </c>
      <c r="R58" s="19">
        <f t="shared" si="3"/>
        <v>0</v>
      </c>
      <c r="S58" s="19"/>
      <c r="T58" s="19">
        <f t="shared" si="4"/>
        <v>0</v>
      </c>
      <c r="U58" s="19">
        <f t="shared" si="5"/>
        <v>0</v>
      </c>
      <c r="V58" s="61"/>
      <c r="W58" s="68"/>
    </row>
    <row r="59" spans="1:23" ht="29.25" customHeight="1">
      <c r="A59" s="20" t="s">
        <v>134</v>
      </c>
      <c r="B59" s="21" t="s">
        <v>135</v>
      </c>
      <c r="C59" s="22" t="s">
        <v>10</v>
      </c>
      <c r="D59" s="22"/>
      <c r="E59" s="22"/>
      <c r="F59" s="22"/>
      <c r="G59" s="22"/>
      <c r="H59" s="105"/>
      <c r="I59" s="105"/>
      <c r="J59" s="22"/>
      <c r="K59" s="23"/>
      <c r="L59" s="101"/>
      <c r="M59" s="96"/>
      <c r="N59" s="19">
        <f t="shared" si="0"/>
        <v>0</v>
      </c>
      <c r="O59" s="19">
        <f t="shared" si="1"/>
        <v>0</v>
      </c>
      <c r="P59" s="23"/>
      <c r="Q59" s="19">
        <f t="shared" si="2"/>
        <v>0</v>
      </c>
      <c r="R59" s="19">
        <f t="shared" si="3"/>
        <v>0</v>
      </c>
      <c r="S59" s="23"/>
      <c r="T59" s="19">
        <f t="shared" si="4"/>
        <v>0</v>
      </c>
      <c r="U59" s="19">
        <f t="shared" si="5"/>
        <v>0</v>
      </c>
      <c r="V59" s="62"/>
      <c r="W59" s="69"/>
    </row>
    <row r="60" spans="1:23" ht="33" customHeight="1">
      <c r="A60" s="20" t="s">
        <v>142</v>
      </c>
      <c r="B60" s="21" t="s">
        <v>143</v>
      </c>
      <c r="C60" s="22" t="s">
        <v>10</v>
      </c>
      <c r="D60" s="83" t="s">
        <v>717</v>
      </c>
      <c r="E60" s="88">
        <v>26874.4</v>
      </c>
      <c r="F60" s="88">
        <v>26874.4</v>
      </c>
      <c r="G60" s="88">
        <v>0</v>
      </c>
      <c r="H60" s="87">
        <f>I60</f>
        <v>44478.8</v>
      </c>
      <c r="I60" s="88">
        <v>44478.8</v>
      </c>
      <c r="J60" s="22"/>
      <c r="K60" s="106">
        <f>H60*0.04+H60</f>
        <v>46257.952000000005</v>
      </c>
      <c r="L60" s="106">
        <f>I60*0.04+I60</f>
        <v>46257.952000000005</v>
      </c>
      <c r="M60" s="96"/>
      <c r="N60" s="19">
        <f t="shared" si="0"/>
        <v>1779.1520000000019</v>
      </c>
      <c r="O60" s="19">
        <f t="shared" si="1"/>
        <v>1779.1520000000019</v>
      </c>
      <c r="P60" s="23"/>
      <c r="Q60" s="19">
        <f t="shared" si="2"/>
        <v>49033.42912000001</v>
      </c>
      <c r="R60" s="19">
        <f t="shared" si="3"/>
        <v>49033.42912000001</v>
      </c>
      <c r="S60" s="23"/>
      <c r="T60" s="19">
        <f t="shared" si="4"/>
        <v>51485.10057600001</v>
      </c>
      <c r="U60" s="19">
        <f t="shared" si="5"/>
        <v>51485.10057600001</v>
      </c>
      <c r="V60" s="62"/>
      <c r="W60" s="68"/>
    </row>
    <row r="61" spans="1:23" ht="48" customHeight="1">
      <c r="A61" s="20" t="s">
        <v>144</v>
      </c>
      <c r="B61" s="21" t="s">
        <v>145</v>
      </c>
      <c r="C61" s="22" t="s">
        <v>10</v>
      </c>
      <c r="D61" s="22"/>
      <c r="E61" s="88">
        <v>1516</v>
      </c>
      <c r="F61" s="88">
        <v>1516</v>
      </c>
      <c r="G61" s="88">
        <v>0</v>
      </c>
      <c r="H61" s="87">
        <f>I61</f>
        <v>13778</v>
      </c>
      <c r="I61" s="88">
        <v>13778</v>
      </c>
      <c r="J61" s="22"/>
      <c r="K61" s="106">
        <f>H61*0.04+H61</f>
        <v>14329.12</v>
      </c>
      <c r="L61" s="106">
        <f>I61*0.04+I61</f>
        <v>14329.12</v>
      </c>
      <c r="M61" s="267"/>
      <c r="N61" s="19">
        <f t="shared" si="0"/>
        <v>551.1200000000008</v>
      </c>
      <c r="O61" s="19">
        <f t="shared" si="1"/>
        <v>551.1200000000008</v>
      </c>
      <c r="P61" s="19"/>
      <c r="Q61" s="19">
        <f t="shared" si="2"/>
        <v>15188.8672</v>
      </c>
      <c r="R61" s="19">
        <f t="shared" si="3"/>
        <v>15188.8672</v>
      </c>
      <c r="S61" s="19"/>
      <c r="T61" s="19">
        <f t="shared" si="4"/>
        <v>15948.31056</v>
      </c>
      <c r="U61" s="19">
        <f t="shared" si="5"/>
        <v>15948.31056</v>
      </c>
      <c r="V61" s="61"/>
      <c r="W61" s="69"/>
    </row>
    <row r="62" spans="1:23" ht="48" customHeight="1">
      <c r="A62" s="20" t="s">
        <v>146</v>
      </c>
      <c r="B62" s="21" t="s">
        <v>147</v>
      </c>
      <c r="C62" s="22" t="s">
        <v>10</v>
      </c>
      <c r="D62" s="22"/>
      <c r="E62" s="22"/>
      <c r="F62" s="22"/>
      <c r="G62" s="22"/>
      <c r="H62" s="105"/>
      <c r="I62" s="105"/>
      <c r="J62" s="22"/>
      <c r="K62" s="23"/>
      <c r="L62" s="101"/>
      <c r="M62" s="96"/>
      <c r="N62" s="19">
        <f t="shared" si="0"/>
        <v>0</v>
      </c>
      <c r="O62" s="19">
        <f t="shared" si="1"/>
        <v>0</v>
      </c>
      <c r="P62" s="23"/>
      <c r="Q62" s="19">
        <f t="shared" si="2"/>
        <v>0</v>
      </c>
      <c r="R62" s="19">
        <f t="shared" si="3"/>
        <v>0</v>
      </c>
      <c r="S62" s="23"/>
      <c r="T62" s="19">
        <f t="shared" si="4"/>
        <v>0</v>
      </c>
      <c r="U62" s="19">
        <f t="shared" si="5"/>
        <v>0</v>
      </c>
      <c r="V62" s="62"/>
      <c r="W62" s="69"/>
    </row>
    <row r="63" spans="1:23" ht="75.75" customHeight="1">
      <c r="A63" s="20" t="s">
        <v>148</v>
      </c>
      <c r="B63" s="21" t="s">
        <v>149</v>
      </c>
      <c r="C63" s="22" t="s">
        <v>10</v>
      </c>
      <c r="D63" s="22"/>
      <c r="E63" s="18"/>
      <c r="F63" s="18"/>
      <c r="G63" s="22"/>
      <c r="H63" s="105"/>
      <c r="I63" s="105"/>
      <c r="J63" s="22"/>
      <c r="K63" s="23"/>
      <c r="L63" s="101"/>
      <c r="M63" s="96"/>
      <c r="N63" s="19">
        <f t="shared" si="0"/>
        <v>0</v>
      </c>
      <c r="O63" s="19">
        <f t="shared" si="1"/>
        <v>0</v>
      </c>
      <c r="P63" s="23"/>
      <c r="Q63" s="19">
        <f t="shared" si="2"/>
        <v>0</v>
      </c>
      <c r="R63" s="19">
        <f t="shared" si="3"/>
        <v>0</v>
      </c>
      <c r="S63" s="23"/>
      <c r="T63" s="19">
        <f t="shared" si="4"/>
        <v>0</v>
      </c>
      <c r="U63" s="19">
        <f t="shared" si="5"/>
        <v>0</v>
      </c>
      <c r="V63" s="62"/>
      <c r="W63" s="68"/>
    </row>
    <row r="64" spans="1:23" ht="26.25" customHeight="1">
      <c r="A64" s="20" t="s">
        <v>150</v>
      </c>
      <c r="B64" s="21" t="s">
        <v>151</v>
      </c>
      <c r="C64" s="22" t="s">
        <v>10</v>
      </c>
      <c r="D64" s="22"/>
      <c r="E64" s="22"/>
      <c r="F64" s="22"/>
      <c r="G64" s="22"/>
      <c r="H64" s="105"/>
      <c r="I64" s="105"/>
      <c r="J64" s="22"/>
      <c r="K64" s="23"/>
      <c r="L64" s="101"/>
      <c r="M64" s="96"/>
      <c r="N64" s="19">
        <f t="shared" si="0"/>
        <v>0</v>
      </c>
      <c r="O64" s="19">
        <f t="shared" si="1"/>
        <v>0</v>
      </c>
      <c r="P64" s="23"/>
      <c r="Q64" s="19">
        <f t="shared" si="2"/>
        <v>0</v>
      </c>
      <c r="R64" s="19">
        <f t="shared" si="3"/>
        <v>0</v>
      </c>
      <c r="S64" s="23"/>
      <c r="T64" s="19">
        <f t="shared" si="4"/>
        <v>0</v>
      </c>
      <c r="U64" s="19">
        <f t="shared" si="5"/>
        <v>0</v>
      </c>
      <c r="V64" s="62"/>
      <c r="W64" s="69"/>
    </row>
    <row r="65" spans="1:23" ht="28.5" customHeight="1">
      <c r="A65" s="20" t="s">
        <v>152</v>
      </c>
      <c r="B65" s="21" t="s">
        <v>153</v>
      </c>
      <c r="C65" s="22" t="s">
        <v>10</v>
      </c>
      <c r="D65" s="22" t="s">
        <v>716</v>
      </c>
      <c r="E65" s="22"/>
      <c r="F65" s="22"/>
      <c r="G65" s="22"/>
      <c r="H65" s="105"/>
      <c r="I65" s="105"/>
      <c r="J65" s="22"/>
      <c r="K65" s="23"/>
      <c r="L65" s="101"/>
      <c r="M65" s="96"/>
      <c r="N65" s="19">
        <f t="shared" si="0"/>
        <v>0</v>
      </c>
      <c r="O65" s="19">
        <f t="shared" si="1"/>
        <v>0</v>
      </c>
      <c r="P65" s="23"/>
      <c r="Q65" s="19">
        <f t="shared" si="2"/>
        <v>0</v>
      </c>
      <c r="R65" s="19">
        <f t="shared" si="3"/>
        <v>0</v>
      </c>
      <c r="S65" s="23"/>
      <c r="T65" s="19">
        <f t="shared" si="4"/>
        <v>0</v>
      </c>
      <c r="U65" s="19">
        <f t="shared" si="5"/>
        <v>0</v>
      </c>
      <c r="V65" s="62"/>
      <c r="W65" s="69"/>
    </row>
    <row r="66" spans="1:23" ht="21.75" customHeight="1">
      <c r="A66" s="20" t="s">
        <v>154</v>
      </c>
      <c r="B66" s="21" t="s">
        <v>155</v>
      </c>
      <c r="C66" s="22" t="s">
        <v>10</v>
      </c>
      <c r="D66" s="22"/>
      <c r="E66" s="88">
        <v>35421</v>
      </c>
      <c r="F66" s="88">
        <v>35421</v>
      </c>
      <c r="G66" s="88">
        <v>0</v>
      </c>
      <c r="H66" s="87">
        <f>I66</f>
        <v>3190</v>
      </c>
      <c r="I66" s="88">
        <v>3190</v>
      </c>
      <c r="J66" s="22"/>
      <c r="K66" s="106">
        <f aca="true" t="shared" si="7" ref="K66:L68">H66*0.04+H66</f>
        <v>3317.6</v>
      </c>
      <c r="L66" s="106">
        <f t="shared" si="7"/>
        <v>3317.6</v>
      </c>
      <c r="M66" s="101"/>
      <c r="N66" s="19">
        <f t="shared" si="0"/>
        <v>127.59999999999991</v>
      </c>
      <c r="O66" s="19">
        <f t="shared" si="1"/>
        <v>127.59999999999991</v>
      </c>
      <c r="P66" s="19"/>
      <c r="Q66" s="19">
        <f t="shared" si="2"/>
        <v>3516.656</v>
      </c>
      <c r="R66" s="19">
        <f t="shared" si="3"/>
        <v>3516.656</v>
      </c>
      <c r="S66" s="19"/>
      <c r="T66" s="19">
        <f t="shared" si="4"/>
        <v>3692.4888</v>
      </c>
      <c r="U66" s="19">
        <f t="shared" si="5"/>
        <v>3692.4888</v>
      </c>
      <c r="V66" s="61"/>
      <c r="W66" s="69"/>
    </row>
    <row r="67" spans="1:23" ht="36" customHeight="1">
      <c r="A67" s="20" t="s">
        <v>156</v>
      </c>
      <c r="B67" s="21" t="s">
        <v>157</v>
      </c>
      <c r="C67" s="22" t="s">
        <v>10</v>
      </c>
      <c r="D67" s="83" t="s">
        <v>714</v>
      </c>
      <c r="E67" s="88">
        <v>18752</v>
      </c>
      <c r="F67" s="88">
        <v>18752</v>
      </c>
      <c r="G67" s="88">
        <v>0</v>
      </c>
      <c r="H67" s="87">
        <f>I67</f>
        <v>5000</v>
      </c>
      <c r="I67" s="88">
        <v>5000</v>
      </c>
      <c r="J67" s="22"/>
      <c r="K67" s="106">
        <f t="shared" si="7"/>
        <v>5200</v>
      </c>
      <c r="L67" s="106">
        <f t="shared" si="7"/>
        <v>5200</v>
      </c>
      <c r="M67" s="96"/>
      <c r="N67" s="19">
        <f t="shared" si="0"/>
        <v>200</v>
      </c>
      <c r="O67" s="19">
        <f t="shared" si="1"/>
        <v>200</v>
      </c>
      <c r="P67" s="23"/>
      <c r="Q67" s="19">
        <f t="shared" si="2"/>
        <v>5512</v>
      </c>
      <c r="R67" s="19">
        <f t="shared" si="3"/>
        <v>5512</v>
      </c>
      <c r="S67" s="23"/>
      <c r="T67" s="19">
        <f t="shared" si="4"/>
        <v>5787.6</v>
      </c>
      <c r="U67" s="19">
        <f t="shared" si="5"/>
        <v>5787.6</v>
      </c>
      <c r="V67" s="62"/>
      <c r="W67" s="69"/>
    </row>
    <row r="68" spans="1:23" ht="36.75" customHeight="1">
      <c r="A68" s="35" t="s">
        <v>158</v>
      </c>
      <c r="B68" s="36" t="s">
        <v>159</v>
      </c>
      <c r="C68" s="37" t="s">
        <v>160</v>
      </c>
      <c r="D68" s="83" t="s">
        <v>713</v>
      </c>
      <c r="E68" s="87">
        <v>1574.2</v>
      </c>
      <c r="F68" s="87">
        <v>1574.2</v>
      </c>
      <c r="G68" s="87">
        <v>0</v>
      </c>
      <c r="H68" s="87">
        <f>I68</f>
        <v>1000</v>
      </c>
      <c r="I68" s="87">
        <v>1000</v>
      </c>
      <c r="J68" s="37"/>
      <c r="K68" s="106">
        <f t="shared" si="7"/>
        <v>1040</v>
      </c>
      <c r="L68" s="106">
        <f t="shared" si="7"/>
        <v>1040</v>
      </c>
      <c r="M68" s="96"/>
      <c r="N68" s="19">
        <f t="shared" si="0"/>
        <v>40</v>
      </c>
      <c r="O68" s="19">
        <f t="shared" si="1"/>
        <v>40</v>
      </c>
      <c r="P68" s="23"/>
      <c r="Q68" s="19">
        <f t="shared" si="2"/>
        <v>1102.4</v>
      </c>
      <c r="R68" s="19">
        <f t="shared" si="3"/>
        <v>1102.4</v>
      </c>
      <c r="S68" s="23"/>
      <c r="T68" s="19">
        <f t="shared" si="4"/>
        <v>1157.52</v>
      </c>
      <c r="U68" s="19">
        <f t="shared" si="5"/>
        <v>1157.52</v>
      </c>
      <c r="V68" s="62"/>
      <c r="W68" s="68"/>
    </row>
    <row r="69" spans="1:23" ht="12.75" customHeight="1">
      <c r="A69" s="20"/>
      <c r="B69" s="21" t="s">
        <v>5</v>
      </c>
      <c r="C69" s="22"/>
      <c r="D69" s="22"/>
      <c r="E69" s="22"/>
      <c r="F69" s="22"/>
      <c r="G69" s="22"/>
      <c r="H69" s="105"/>
      <c r="I69" s="105"/>
      <c r="J69" s="22"/>
      <c r="K69" s="19"/>
      <c r="L69" s="101"/>
      <c r="M69" s="267"/>
      <c r="N69" s="19">
        <f t="shared" si="0"/>
        <v>0</v>
      </c>
      <c r="O69" s="19">
        <f t="shared" si="1"/>
        <v>0</v>
      </c>
      <c r="P69" s="19"/>
      <c r="Q69" s="19">
        <f t="shared" si="2"/>
        <v>0</v>
      </c>
      <c r="R69" s="19">
        <f t="shared" si="3"/>
        <v>0</v>
      </c>
      <c r="S69" s="19"/>
      <c r="T69" s="19">
        <f t="shared" si="4"/>
        <v>0</v>
      </c>
      <c r="U69" s="19">
        <f t="shared" si="5"/>
        <v>0</v>
      </c>
      <c r="V69" s="61"/>
      <c r="W69" s="69"/>
    </row>
    <row r="70" spans="1:23" ht="45.75" customHeight="1">
      <c r="A70" s="20" t="s">
        <v>161</v>
      </c>
      <c r="B70" s="21" t="s">
        <v>162</v>
      </c>
      <c r="C70" s="22" t="s">
        <v>10</v>
      </c>
      <c r="D70" s="22"/>
      <c r="E70" s="88">
        <v>1574.2</v>
      </c>
      <c r="F70" s="88">
        <v>1574.2</v>
      </c>
      <c r="G70" s="88">
        <v>0</v>
      </c>
      <c r="H70" s="87">
        <f>I70</f>
        <v>1000</v>
      </c>
      <c r="I70" s="88">
        <v>1000</v>
      </c>
      <c r="J70" s="22"/>
      <c r="K70" s="106">
        <f>H70*0.04+H70</f>
        <v>1040</v>
      </c>
      <c r="L70" s="106">
        <f>I70*0.04+I70</f>
        <v>1040</v>
      </c>
      <c r="M70" s="96"/>
      <c r="N70" s="19">
        <f t="shared" si="0"/>
        <v>40</v>
      </c>
      <c r="O70" s="19">
        <f t="shared" si="1"/>
        <v>40</v>
      </c>
      <c r="P70" s="23"/>
      <c r="Q70" s="19">
        <f t="shared" si="2"/>
        <v>1102.4</v>
      </c>
      <c r="R70" s="19">
        <f t="shared" si="3"/>
        <v>1102.4</v>
      </c>
      <c r="S70" s="23"/>
      <c r="T70" s="19">
        <f t="shared" si="4"/>
        <v>1157.52</v>
      </c>
      <c r="U70" s="19">
        <f t="shared" si="5"/>
        <v>1157.52</v>
      </c>
      <c r="V70" s="62"/>
      <c r="W70" s="69"/>
    </row>
    <row r="71" spans="1:23" ht="37.5" customHeight="1">
      <c r="A71" s="20" t="s">
        <v>163</v>
      </c>
      <c r="B71" s="21" t="s">
        <v>164</v>
      </c>
      <c r="C71" s="22" t="s">
        <v>10</v>
      </c>
      <c r="D71" s="22"/>
      <c r="E71" s="18"/>
      <c r="F71" s="18"/>
      <c r="G71" s="22"/>
      <c r="H71" s="105"/>
      <c r="I71" s="105"/>
      <c r="J71" s="22"/>
      <c r="K71" s="23"/>
      <c r="L71" s="101"/>
      <c r="M71" s="96"/>
      <c r="N71" s="19">
        <f t="shared" si="0"/>
        <v>0</v>
      </c>
      <c r="O71" s="19">
        <f t="shared" si="1"/>
        <v>0</v>
      </c>
      <c r="P71" s="23"/>
      <c r="Q71" s="19">
        <f t="shared" si="2"/>
        <v>0</v>
      </c>
      <c r="R71" s="19">
        <f t="shared" si="3"/>
        <v>0</v>
      </c>
      <c r="S71" s="23"/>
      <c r="T71" s="19">
        <f t="shared" si="4"/>
        <v>0</v>
      </c>
      <c r="U71" s="19">
        <f t="shared" si="5"/>
        <v>0</v>
      </c>
      <c r="V71" s="62"/>
      <c r="W71" s="68"/>
    </row>
    <row r="72" spans="1:23" ht="44.25" customHeight="1">
      <c r="A72" s="35" t="s">
        <v>170</v>
      </c>
      <c r="B72" s="36" t="s">
        <v>171</v>
      </c>
      <c r="C72" s="37" t="s">
        <v>172</v>
      </c>
      <c r="D72" s="37"/>
      <c r="E72" s="87">
        <v>1215</v>
      </c>
      <c r="F72" s="87">
        <v>0</v>
      </c>
      <c r="G72" s="87">
        <v>1215</v>
      </c>
      <c r="H72" s="108"/>
      <c r="I72" s="108"/>
      <c r="J72" s="37"/>
      <c r="K72" s="23"/>
      <c r="L72" s="101"/>
      <c r="M72" s="96"/>
      <c r="N72" s="19">
        <f aca="true" t="shared" si="8" ref="N72:N79">K72-H72</f>
        <v>0</v>
      </c>
      <c r="O72" s="19">
        <f aca="true" t="shared" si="9" ref="O72:O79">L72-I72</f>
        <v>0</v>
      </c>
      <c r="P72" s="23"/>
      <c r="Q72" s="19">
        <f aca="true" t="shared" si="10" ref="Q72:Q79">K72*0.06+K72</f>
        <v>0</v>
      </c>
      <c r="R72" s="19">
        <f aca="true" t="shared" si="11" ref="R72:R79">L72*0.06+L72</f>
        <v>0</v>
      </c>
      <c r="S72" s="23"/>
      <c r="T72" s="19">
        <f aca="true" t="shared" si="12" ref="T72:T79">Q72*0.05+Q72</f>
        <v>0</v>
      </c>
      <c r="U72" s="19">
        <f aca="true" t="shared" si="13" ref="U72:U79">R72*0.05+R72</f>
        <v>0</v>
      </c>
      <c r="V72" s="62"/>
      <c r="W72" s="69"/>
    </row>
    <row r="73" spans="1:23" ht="12.75" customHeight="1">
      <c r="A73" s="20"/>
      <c r="B73" s="21" t="s">
        <v>5</v>
      </c>
      <c r="C73" s="22"/>
      <c r="D73" s="22"/>
      <c r="E73" s="22"/>
      <c r="F73" s="22"/>
      <c r="G73" s="22"/>
      <c r="H73" s="105"/>
      <c r="I73" s="105"/>
      <c r="J73" s="22"/>
      <c r="K73" s="23"/>
      <c r="L73" s="101"/>
      <c r="M73" s="96"/>
      <c r="N73" s="19">
        <f t="shared" si="8"/>
        <v>0</v>
      </c>
      <c r="O73" s="19">
        <f t="shared" si="9"/>
        <v>0</v>
      </c>
      <c r="P73" s="23"/>
      <c r="Q73" s="19">
        <f t="shared" si="10"/>
        <v>0</v>
      </c>
      <c r="R73" s="19">
        <f t="shared" si="11"/>
        <v>0</v>
      </c>
      <c r="S73" s="23"/>
      <c r="T73" s="19">
        <f t="shared" si="12"/>
        <v>0</v>
      </c>
      <c r="U73" s="19">
        <f t="shared" si="13"/>
        <v>0</v>
      </c>
      <c r="V73" s="62"/>
      <c r="W73" s="69"/>
    </row>
    <row r="74" spans="1:23" ht="76.5" customHeight="1">
      <c r="A74" s="20" t="s">
        <v>173</v>
      </c>
      <c r="B74" s="21" t="s">
        <v>174</v>
      </c>
      <c r="C74" s="22" t="s">
        <v>10</v>
      </c>
      <c r="D74" s="22"/>
      <c r="E74" s="22">
        <v>1215</v>
      </c>
      <c r="F74" s="22"/>
      <c r="G74" s="22"/>
      <c r="H74" s="105"/>
      <c r="I74" s="105"/>
      <c r="J74" s="22"/>
      <c r="K74" s="23"/>
      <c r="L74" s="101"/>
      <c r="M74" s="96"/>
      <c r="N74" s="19">
        <f t="shared" si="8"/>
        <v>0</v>
      </c>
      <c r="O74" s="19">
        <f t="shared" si="9"/>
        <v>0</v>
      </c>
      <c r="P74" s="23"/>
      <c r="Q74" s="19">
        <f t="shared" si="10"/>
        <v>0</v>
      </c>
      <c r="R74" s="19">
        <f t="shared" si="11"/>
        <v>0</v>
      </c>
      <c r="S74" s="23"/>
      <c r="T74" s="19">
        <f t="shared" si="12"/>
        <v>0</v>
      </c>
      <c r="U74" s="19">
        <f t="shared" si="13"/>
        <v>0</v>
      </c>
      <c r="V74" s="62"/>
      <c r="W74" s="69"/>
    </row>
    <row r="75" spans="1:23" ht="36" customHeight="1">
      <c r="A75" s="35" t="s">
        <v>175</v>
      </c>
      <c r="B75" s="36" t="s">
        <v>176</v>
      </c>
      <c r="C75" s="37" t="s">
        <v>177</v>
      </c>
      <c r="D75" s="37"/>
      <c r="E75" s="87">
        <v>0</v>
      </c>
      <c r="F75" s="87">
        <v>8065.7</v>
      </c>
      <c r="G75" s="87">
        <v>553066.7</v>
      </c>
      <c r="H75" s="88">
        <v>700000</v>
      </c>
      <c r="I75" s="88">
        <v>700000</v>
      </c>
      <c r="J75" s="37"/>
      <c r="K75" s="106">
        <f aca="true" t="shared" si="14" ref="K75:L78">H75*0.04+H75</f>
        <v>728000</v>
      </c>
      <c r="L75" s="106">
        <f t="shared" si="14"/>
        <v>728000</v>
      </c>
      <c r="M75" s="96"/>
      <c r="N75" s="19">
        <f t="shared" si="8"/>
        <v>28000</v>
      </c>
      <c r="O75" s="19">
        <f t="shared" si="9"/>
        <v>28000</v>
      </c>
      <c r="P75" s="23"/>
      <c r="Q75" s="19">
        <v>700000</v>
      </c>
      <c r="R75" s="19">
        <v>700000</v>
      </c>
      <c r="S75" s="23"/>
      <c r="T75" s="19">
        <f t="shared" si="12"/>
        <v>735000</v>
      </c>
      <c r="U75" s="19">
        <f t="shared" si="13"/>
        <v>735000</v>
      </c>
      <c r="V75" s="62"/>
      <c r="W75" s="69"/>
    </row>
    <row r="76" spans="1:23" ht="18" customHeight="1">
      <c r="A76" s="20"/>
      <c r="B76" s="21" t="s">
        <v>5</v>
      </c>
      <c r="C76" s="22"/>
      <c r="D76" s="22"/>
      <c r="E76" s="22"/>
      <c r="F76" s="22"/>
      <c r="G76" s="22"/>
      <c r="H76" s="88"/>
      <c r="I76" s="88"/>
      <c r="J76" s="22"/>
      <c r="K76" s="106">
        <f t="shared" si="14"/>
        <v>0</v>
      </c>
      <c r="L76" s="106">
        <f t="shared" si="14"/>
        <v>0</v>
      </c>
      <c r="M76" s="96"/>
      <c r="N76" s="19">
        <f t="shared" si="8"/>
        <v>0</v>
      </c>
      <c r="O76" s="19">
        <f t="shared" si="9"/>
        <v>0</v>
      </c>
      <c r="P76" s="23"/>
      <c r="Q76" s="19">
        <f t="shared" si="10"/>
        <v>0</v>
      </c>
      <c r="R76" s="19">
        <f t="shared" si="11"/>
        <v>0</v>
      </c>
      <c r="S76" s="23"/>
      <c r="T76" s="19">
        <f t="shared" si="12"/>
        <v>0</v>
      </c>
      <c r="U76" s="19">
        <f t="shared" si="13"/>
        <v>0</v>
      </c>
      <c r="V76" s="62"/>
      <c r="W76" s="69"/>
    </row>
    <row r="77" spans="1:23" ht="33" customHeight="1">
      <c r="A77" s="20" t="s">
        <v>178</v>
      </c>
      <c r="B77" s="21" t="s">
        <v>179</v>
      </c>
      <c r="C77" s="22" t="s">
        <v>10</v>
      </c>
      <c r="D77" s="22"/>
      <c r="E77" s="22"/>
      <c r="F77" s="22"/>
      <c r="G77" s="22"/>
      <c r="H77" s="88"/>
      <c r="I77" s="88"/>
      <c r="J77" s="22"/>
      <c r="K77" s="106">
        <f t="shared" si="14"/>
        <v>0</v>
      </c>
      <c r="L77" s="106">
        <f t="shared" si="14"/>
        <v>0</v>
      </c>
      <c r="M77" s="96"/>
      <c r="N77" s="19">
        <f t="shared" si="8"/>
        <v>0</v>
      </c>
      <c r="O77" s="19">
        <f t="shared" si="9"/>
        <v>0</v>
      </c>
      <c r="P77" s="23"/>
      <c r="Q77" s="19">
        <f t="shared" si="10"/>
        <v>0</v>
      </c>
      <c r="R77" s="19">
        <f t="shared" si="11"/>
        <v>0</v>
      </c>
      <c r="S77" s="23"/>
      <c r="T77" s="19">
        <f t="shared" si="12"/>
        <v>0</v>
      </c>
      <c r="U77" s="19">
        <f t="shared" si="13"/>
        <v>0</v>
      </c>
      <c r="V77" s="62"/>
      <c r="W77" s="69"/>
    </row>
    <row r="78" spans="1:23" ht="33" customHeight="1">
      <c r="A78" s="20" t="s">
        <v>180</v>
      </c>
      <c r="B78" s="21" t="s">
        <v>181</v>
      </c>
      <c r="C78" s="22" t="s">
        <v>10</v>
      </c>
      <c r="D78" s="22"/>
      <c r="E78" s="88">
        <v>512429.9</v>
      </c>
      <c r="F78" s="88">
        <v>0</v>
      </c>
      <c r="G78" s="88">
        <v>553066.7</v>
      </c>
      <c r="H78" s="88">
        <v>700000</v>
      </c>
      <c r="I78" s="88">
        <v>700000</v>
      </c>
      <c r="J78" s="22"/>
      <c r="K78" s="106">
        <f t="shared" si="14"/>
        <v>728000</v>
      </c>
      <c r="L78" s="106">
        <f t="shared" si="14"/>
        <v>728000</v>
      </c>
      <c r="M78" s="96"/>
      <c r="N78" s="19">
        <f t="shared" si="8"/>
        <v>28000</v>
      </c>
      <c r="O78" s="19">
        <f t="shared" si="9"/>
        <v>28000</v>
      </c>
      <c r="P78" s="23"/>
      <c r="Q78" s="19">
        <v>700000</v>
      </c>
      <c r="R78" s="19">
        <v>700000</v>
      </c>
      <c r="S78" s="23"/>
      <c r="T78" s="19">
        <f t="shared" si="12"/>
        <v>735000</v>
      </c>
      <c r="U78" s="19">
        <f t="shared" si="13"/>
        <v>735000</v>
      </c>
      <c r="V78" s="62"/>
      <c r="W78" s="69"/>
    </row>
    <row r="79" spans="1:23" ht="39.75" customHeight="1" thickBot="1">
      <c r="A79" s="27" t="s">
        <v>182</v>
      </c>
      <c r="B79" s="28" t="s">
        <v>183</v>
      </c>
      <c r="C79" s="29" t="s">
        <v>10</v>
      </c>
      <c r="D79" s="29"/>
      <c r="E79" s="93"/>
      <c r="F79" s="93">
        <v>8065.7</v>
      </c>
      <c r="G79" s="93"/>
      <c r="H79" s="109"/>
      <c r="I79" s="109"/>
      <c r="J79" s="29"/>
      <c r="K79" s="30"/>
      <c r="L79" s="101"/>
      <c r="M79" s="268"/>
      <c r="N79" s="19">
        <f t="shared" si="8"/>
        <v>0</v>
      </c>
      <c r="O79" s="19">
        <f t="shared" si="9"/>
        <v>0</v>
      </c>
      <c r="P79" s="30"/>
      <c r="Q79" s="19">
        <f t="shared" si="10"/>
        <v>0</v>
      </c>
      <c r="R79" s="19">
        <f t="shared" si="11"/>
        <v>0</v>
      </c>
      <c r="S79" s="30"/>
      <c r="T79" s="19">
        <f t="shared" si="12"/>
        <v>0</v>
      </c>
      <c r="U79" s="19">
        <f t="shared" si="13"/>
        <v>0</v>
      </c>
      <c r="V79" s="64"/>
      <c r="W79" s="70"/>
    </row>
    <row r="80" spans="7:22" ht="11.25">
      <c r="G80" s="102"/>
      <c r="I80" s="2"/>
      <c r="J80" s="1"/>
      <c r="K80" s="97"/>
      <c r="L80" s="269"/>
      <c r="M80" s="1"/>
      <c r="V80"/>
    </row>
    <row r="81" spans="7:22" ht="11.25">
      <c r="G81" s="102"/>
      <c r="I81" s="2"/>
      <c r="J81" s="1"/>
      <c r="K81" s="97"/>
      <c r="L81" s="269"/>
      <c r="M81" s="1"/>
      <c r="V81"/>
    </row>
    <row r="82" spans="7:22" ht="11.25">
      <c r="G82" s="102"/>
      <c r="I82" s="2"/>
      <c r="J82" s="1"/>
      <c r="K82" s="97"/>
      <c r="L82" s="269"/>
      <c r="M82" s="1"/>
      <c r="V82"/>
    </row>
    <row r="83" spans="7:22" ht="11.25">
      <c r="G83" s="102"/>
      <c r="I83" s="2"/>
      <c r="J83" s="1"/>
      <c r="K83" s="97"/>
      <c r="L83" s="269"/>
      <c r="M83" s="1"/>
      <c r="V83"/>
    </row>
    <row r="84" spans="7:22" ht="11.25">
      <c r="G84" s="102"/>
      <c r="I84" s="2"/>
      <c r="J84" s="1"/>
      <c r="K84" s="97"/>
      <c r="L84" s="269"/>
      <c r="M84" s="1"/>
      <c r="V84"/>
    </row>
    <row r="85" spans="7:22" ht="11.25">
      <c r="G85" s="102"/>
      <c r="I85" s="2"/>
      <c r="J85" s="1"/>
      <c r="K85" s="97"/>
      <c r="L85" s="269"/>
      <c r="M85" s="1"/>
      <c r="V85"/>
    </row>
    <row r="86" spans="7:22" ht="11.25">
      <c r="G86" s="102"/>
      <c r="I86" s="2"/>
      <c r="J86" s="1"/>
      <c r="K86" s="97"/>
      <c r="L86" s="269"/>
      <c r="M86" s="1"/>
      <c r="V86"/>
    </row>
    <row r="87" spans="7:22" ht="11.25">
      <c r="G87" s="102"/>
      <c r="I87" s="2"/>
      <c r="J87" s="1"/>
      <c r="K87" s="97"/>
      <c r="L87" s="269"/>
      <c r="M87" s="1"/>
      <c r="V87"/>
    </row>
    <row r="88" spans="7:22" ht="11.25">
      <c r="G88" s="102"/>
      <c r="I88" s="2"/>
      <c r="J88" s="1"/>
      <c r="K88" s="97"/>
      <c r="L88" s="269"/>
      <c r="M88" s="1"/>
      <c r="V88"/>
    </row>
    <row r="89" spans="7:22" ht="11.25">
      <c r="G89" s="102"/>
      <c r="I89" s="2"/>
      <c r="J89" s="1"/>
      <c r="K89" s="97"/>
      <c r="L89" s="269"/>
      <c r="M89" s="1"/>
      <c r="V89"/>
    </row>
    <row r="90" spans="7:22" ht="11.25">
      <c r="G90" s="102"/>
      <c r="I90" s="2"/>
      <c r="J90" s="1"/>
      <c r="K90" s="97"/>
      <c r="L90" s="269"/>
      <c r="M90" s="1"/>
      <c r="V90"/>
    </row>
    <row r="91" spans="7:22" ht="11.25">
      <c r="G91" s="102"/>
      <c r="I91" s="2"/>
      <c r="J91" s="1"/>
      <c r="K91" s="97"/>
      <c r="L91" s="269"/>
      <c r="M91" s="1"/>
      <c r="V91"/>
    </row>
    <row r="92" spans="7:22" ht="11.25">
      <c r="G92" s="102"/>
      <c r="I92" s="2"/>
      <c r="J92" s="1"/>
      <c r="K92" s="97"/>
      <c r="L92" s="269"/>
      <c r="M92" s="1"/>
      <c r="V92"/>
    </row>
    <row r="93" spans="7:22" ht="11.25">
      <c r="G93" s="102"/>
      <c r="I93" s="2"/>
      <c r="J93" s="1"/>
      <c r="K93" s="97"/>
      <c r="L93" s="269"/>
      <c r="M93" s="1"/>
      <c r="V93"/>
    </row>
    <row r="94" spans="7:22" ht="11.25">
      <c r="G94" s="102"/>
      <c r="I94" s="2"/>
      <c r="J94" s="1"/>
      <c r="K94" s="97"/>
      <c r="L94" s="269"/>
      <c r="M94" s="1"/>
      <c r="V94"/>
    </row>
    <row r="95" spans="7:22" ht="11.25">
      <c r="G95" s="102"/>
      <c r="I95" s="2"/>
      <c r="J95" s="1"/>
      <c r="K95" s="97"/>
      <c r="L95" s="269"/>
      <c r="M95" s="1"/>
      <c r="V95"/>
    </row>
    <row r="96" spans="6:22" ht="11.25">
      <c r="F96" s="102"/>
      <c r="G96" s="102"/>
      <c r="H96" s="2"/>
      <c r="I96" s="1"/>
      <c r="J96" s="97"/>
      <c r="K96" s="269"/>
      <c r="L96" s="1"/>
      <c r="M96" s="1"/>
      <c r="U96"/>
      <c r="V96"/>
    </row>
    <row r="97" spans="7:22" ht="11.25">
      <c r="G97" s="102"/>
      <c r="I97" s="2"/>
      <c r="J97" s="1"/>
      <c r="K97" s="97"/>
      <c r="L97" s="269"/>
      <c r="M97" s="1"/>
      <c r="V97"/>
    </row>
    <row r="98" spans="7:22" ht="11.25">
      <c r="G98" s="102"/>
      <c r="I98" s="2"/>
      <c r="J98" s="1"/>
      <c r="K98" s="97"/>
      <c r="L98" s="269"/>
      <c r="M98" s="1"/>
      <c r="V98"/>
    </row>
    <row r="99" spans="7:22" ht="11.25">
      <c r="G99" s="102"/>
      <c r="I99" s="2"/>
      <c r="J99" s="1"/>
      <c r="K99" s="97"/>
      <c r="L99" s="269"/>
      <c r="M99" s="1"/>
      <c r="V99"/>
    </row>
    <row r="100" spans="7:22" ht="11.25">
      <c r="G100" s="102"/>
      <c r="I100" s="2"/>
      <c r="J100" s="1"/>
      <c r="K100" s="97"/>
      <c r="L100" s="269"/>
      <c r="M100" s="1"/>
      <c r="V100"/>
    </row>
    <row r="101" spans="7:22" ht="11.25">
      <c r="G101" s="102"/>
      <c r="I101" s="2"/>
      <c r="J101" s="1"/>
      <c r="K101" s="97"/>
      <c r="L101" s="269"/>
      <c r="M101" s="1"/>
      <c r="V101"/>
    </row>
    <row r="102" spans="7:22" ht="11.25">
      <c r="G102" s="102"/>
      <c r="I102" s="2"/>
      <c r="J102" s="1"/>
      <c r="K102" s="97"/>
      <c r="L102" s="269"/>
      <c r="M102" s="1"/>
      <c r="V102"/>
    </row>
    <row r="103" spans="7:22" ht="11.25">
      <c r="G103" s="102"/>
      <c r="I103" s="2"/>
      <c r="J103" s="1"/>
      <c r="K103" s="97"/>
      <c r="L103" s="269"/>
      <c r="M103" s="1"/>
      <c r="V103"/>
    </row>
    <row r="104" spans="7:22" ht="11.25">
      <c r="G104" s="102"/>
      <c r="I104" s="2"/>
      <c r="J104" s="1"/>
      <c r="K104" s="97"/>
      <c r="L104" s="269"/>
      <c r="M104" s="1"/>
      <c r="V104"/>
    </row>
    <row r="105" spans="7:22" ht="11.25">
      <c r="G105" s="102"/>
      <c r="I105" s="2"/>
      <c r="J105" s="1"/>
      <c r="K105" s="97"/>
      <c r="L105" s="269"/>
      <c r="M105" s="1"/>
      <c r="V105"/>
    </row>
    <row r="106" spans="7:22" ht="11.25">
      <c r="G106" s="102"/>
      <c r="I106" s="2"/>
      <c r="J106" s="1"/>
      <c r="K106" s="97"/>
      <c r="L106" s="269"/>
      <c r="M106" s="1"/>
      <c r="V106"/>
    </row>
    <row r="107" spans="7:22" ht="11.25">
      <c r="G107" s="102"/>
      <c r="I107" s="2"/>
      <c r="J107" s="1"/>
      <c r="K107" s="97"/>
      <c r="L107" s="269"/>
      <c r="M107" s="1"/>
      <c r="V107"/>
    </row>
  </sheetData>
  <sheetProtection/>
  <mergeCells count="27">
    <mergeCell ref="D11:D14"/>
    <mergeCell ref="D21:D24"/>
    <mergeCell ref="D45:D47"/>
    <mergeCell ref="N3:P3"/>
    <mergeCell ref="N4:N5"/>
    <mergeCell ref="O4:P4"/>
    <mergeCell ref="I4:J4"/>
    <mergeCell ref="W4:W5"/>
    <mergeCell ref="T4:T5"/>
    <mergeCell ref="U4:V4"/>
    <mergeCell ref="B3:B5"/>
    <mergeCell ref="C3:C5"/>
    <mergeCell ref="E3:G3"/>
    <mergeCell ref="H3:J3"/>
    <mergeCell ref="E4:E5"/>
    <mergeCell ref="F4:G4"/>
    <mergeCell ref="H4:H5"/>
    <mergeCell ref="A1:V1"/>
    <mergeCell ref="D3:D5"/>
    <mergeCell ref="K3:M3"/>
    <mergeCell ref="Q3:S3"/>
    <mergeCell ref="T3:V3"/>
    <mergeCell ref="K4:K5"/>
    <mergeCell ref="L4:M4"/>
    <mergeCell ref="Q4:Q5"/>
    <mergeCell ref="R4:S4"/>
    <mergeCell ref="A3:A5"/>
  </mergeCells>
  <printOptions/>
  <pageMargins left="0.25" right="0.25" top="0.75" bottom="0.75" header="0.3" footer="0.3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144"/>
  <sheetViews>
    <sheetView zoomScale="120" zoomScaleNormal="120" zoomScalePageLayoutView="0" workbookViewId="0" topLeftCell="A1">
      <selection activeCell="X7" sqref="X7:X8"/>
    </sheetView>
  </sheetViews>
  <sheetFormatPr defaultColWidth="9.140625" defaultRowHeight="12"/>
  <cols>
    <col min="1" max="2" width="8.140625" style="7" customWidth="1"/>
    <col min="3" max="3" width="7.28125" style="7" customWidth="1"/>
    <col min="4" max="4" width="6.28125" style="7" customWidth="1"/>
    <col min="5" max="5" width="51.8515625" style="3" customWidth="1"/>
    <col min="6" max="6" width="15.28125" style="3" customWidth="1"/>
    <col min="7" max="7" width="13.421875" style="3" customWidth="1"/>
    <col min="8" max="8" width="12.7109375" style="3" customWidth="1"/>
    <col min="9" max="9" width="13.8515625" style="282" customWidth="1"/>
    <col min="10" max="10" width="12.421875" style="282" customWidth="1"/>
    <col min="11" max="11" width="11.28125" style="282" customWidth="1"/>
    <col min="12" max="12" width="13.140625" style="1" customWidth="1"/>
    <col min="13" max="13" width="13.28125" style="1" customWidth="1"/>
    <col min="14" max="16" width="12.28125" style="1" customWidth="1"/>
    <col min="17" max="17" width="14.421875" style="1" customWidth="1"/>
    <col min="18" max="18" width="14.28125" style="1" customWidth="1"/>
    <col min="19" max="19" width="15.7109375" style="1" customWidth="1"/>
    <col min="20" max="20" width="14.28125" style="1" customWidth="1"/>
    <col min="21" max="21" width="15.421875" style="1" customWidth="1"/>
    <col min="22" max="22" width="14.421875" style="1" customWidth="1"/>
    <col min="23" max="23" width="18.421875" style="1" customWidth="1"/>
    <col min="24" max="24" width="22.8515625" style="0" customWidth="1"/>
    <col min="25" max="16384" width="9.140625" style="2" customWidth="1"/>
  </cols>
  <sheetData>
    <row r="2" spans="14:24" ht="23.25" customHeight="1">
      <c r="N2" s="4"/>
      <c r="O2" s="4"/>
      <c r="P2" s="4"/>
      <c r="Q2" s="4"/>
      <c r="T2" s="4"/>
      <c r="W2" s="341" t="s">
        <v>613</v>
      </c>
      <c r="X2" s="341"/>
    </row>
    <row r="3" spans="12:23" ht="12.75" customHeight="1"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43.5" customHeight="1">
      <c r="A4" s="342" t="s">
        <v>724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</row>
    <row r="5" ht="20.25" customHeight="1" thickBot="1">
      <c r="X5" s="34" t="s">
        <v>0</v>
      </c>
    </row>
    <row r="6" spans="1:24" ht="26.25" customHeight="1">
      <c r="A6" s="327" t="s">
        <v>1</v>
      </c>
      <c r="B6" s="330" t="s">
        <v>188</v>
      </c>
      <c r="C6" s="330" t="s">
        <v>189</v>
      </c>
      <c r="D6" s="330" t="s">
        <v>190</v>
      </c>
      <c r="E6" s="331" t="s">
        <v>191</v>
      </c>
      <c r="F6" s="303" t="s">
        <v>719</v>
      </c>
      <c r="G6" s="303"/>
      <c r="H6" s="303"/>
      <c r="I6" s="340" t="s">
        <v>720</v>
      </c>
      <c r="J6" s="340"/>
      <c r="K6" s="340"/>
      <c r="L6" s="303" t="s">
        <v>184</v>
      </c>
      <c r="M6" s="303"/>
      <c r="N6" s="303"/>
      <c r="O6" s="337" t="s">
        <v>721</v>
      </c>
      <c r="P6" s="338"/>
      <c r="Q6" s="339"/>
      <c r="R6" s="303" t="s">
        <v>185</v>
      </c>
      <c r="S6" s="303"/>
      <c r="T6" s="303"/>
      <c r="U6" s="303" t="s">
        <v>722</v>
      </c>
      <c r="V6" s="303"/>
      <c r="W6" s="322"/>
      <c r="X6" s="72" t="s">
        <v>617</v>
      </c>
    </row>
    <row r="7" spans="1:24" ht="18" customHeight="1">
      <c r="A7" s="328"/>
      <c r="B7" s="296"/>
      <c r="C7" s="296"/>
      <c r="D7" s="296"/>
      <c r="E7" s="332"/>
      <c r="F7" s="296" t="s">
        <v>4</v>
      </c>
      <c r="G7" s="296" t="s">
        <v>5</v>
      </c>
      <c r="H7" s="296"/>
      <c r="I7" s="297" t="s">
        <v>4</v>
      </c>
      <c r="J7" s="297" t="s">
        <v>5</v>
      </c>
      <c r="K7" s="297"/>
      <c r="L7" s="296" t="s">
        <v>4</v>
      </c>
      <c r="M7" s="296" t="s">
        <v>5</v>
      </c>
      <c r="N7" s="296"/>
      <c r="O7" s="296" t="s">
        <v>4</v>
      </c>
      <c r="P7" s="296" t="s">
        <v>5</v>
      </c>
      <c r="Q7" s="296"/>
      <c r="R7" s="296" t="s">
        <v>4</v>
      </c>
      <c r="S7" s="296" t="s">
        <v>5</v>
      </c>
      <c r="T7" s="296"/>
      <c r="U7" s="296" t="s">
        <v>4</v>
      </c>
      <c r="V7" s="296" t="s">
        <v>5</v>
      </c>
      <c r="W7" s="329"/>
      <c r="X7" s="310" t="s">
        <v>726</v>
      </c>
    </row>
    <row r="8" spans="1:24" ht="42.75" customHeight="1">
      <c r="A8" s="328"/>
      <c r="B8" s="296"/>
      <c r="C8" s="296"/>
      <c r="D8" s="296"/>
      <c r="E8" s="332"/>
      <c r="F8" s="296"/>
      <c r="G8" s="14" t="s">
        <v>6</v>
      </c>
      <c r="H8" s="14" t="s">
        <v>7</v>
      </c>
      <c r="I8" s="297"/>
      <c r="J8" s="81" t="s">
        <v>6</v>
      </c>
      <c r="K8" s="81" t="s">
        <v>7</v>
      </c>
      <c r="L8" s="296"/>
      <c r="M8" s="14" t="s">
        <v>6</v>
      </c>
      <c r="N8" s="14" t="s">
        <v>7</v>
      </c>
      <c r="O8" s="296"/>
      <c r="P8" s="14" t="s">
        <v>6</v>
      </c>
      <c r="Q8" s="14" t="s">
        <v>7</v>
      </c>
      <c r="R8" s="296"/>
      <c r="S8" s="14" t="s">
        <v>6</v>
      </c>
      <c r="T8" s="14" t="s">
        <v>7</v>
      </c>
      <c r="U8" s="296"/>
      <c r="V8" s="14" t="s">
        <v>6</v>
      </c>
      <c r="W8" s="60" t="s">
        <v>7</v>
      </c>
      <c r="X8" s="310"/>
    </row>
    <row r="9" spans="1:24" s="8" customFormat="1" ht="20.25" customHeight="1">
      <c r="A9" s="15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94">
        <v>9</v>
      </c>
      <c r="J9" s="94">
        <v>10</v>
      </c>
      <c r="K9" s="94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59">
        <v>23</v>
      </c>
      <c r="X9" s="13">
        <v>24</v>
      </c>
    </row>
    <row r="10" spans="1:256" s="6" customFormat="1" ht="21.75" customHeight="1">
      <c r="A10" s="15">
        <v>2000</v>
      </c>
      <c r="B10" s="12" t="s">
        <v>10</v>
      </c>
      <c r="C10" s="12" t="s">
        <v>10</v>
      </c>
      <c r="D10" s="12" t="s">
        <v>10</v>
      </c>
      <c r="E10" s="38" t="s">
        <v>192</v>
      </c>
      <c r="F10" s="289">
        <f>G10+H10</f>
        <v>3081856.752</v>
      </c>
      <c r="G10" s="289">
        <v>2183472.152</v>
      </c>
      <c r="H10" s="283">
        <v>898384.6</v>
      </c>
      <c r="I10" s="283">
        <f>J10+K10</f>
        <v>4619407.8</v>
      </c>
      <c r="J10" s="283">
        <v>3530410</v>
      </c>
      <c r="K10" s="283">
        <v>1088997.8</v>
      </c>
      <c r="L10" s="26">
        <f>N10+M10</f>
        <v>5401896.4</v>
      </c>
      <c r="M10" s="106">
        <v>4101896.4</v>
      </c>
      <c r="N10" s="26">
        <v>1300000</v>
      </c>
      <c r="O10" s="26">
        <f>L10-I10</f>
        <v>782488.6000000006</v>
      </c>
      <c r="P10" s="26">
        <f>M10-J10</f>
        <v>571486.3999999999</v>
      </c>
      <c r="Q10" s="26">
        <f>N10-K10</f>
        <v>211002.19999999995</v>
      </c>
      <c r="R10" s="26">
        <f>L10*0.06+L10</f>
        <v>5726010.184</v>
      </c>
      <c r="S10" s="26">
        <f>M10*0.06+M10</f>
        <v>4348010.184</v>
      </c>
      <c r="T10" s="26">
        <f>N10*0.06+N10</f>
        <v>1378000</v>
      </c>
      <c r="U10" s="26">
        <f>R10*0.05+R10</f>
        <v>6012310.693200001</v>
      </c>
      <c r="V10" s="26">
        <f>S10*0.05+S10</f>
        <v>4565410.693200001</v>
      </c>
      <c r="W10" s="63">
        <f>T10*0.05+T10</f>
        <v>1446900</v>
      </c>
      <c r="X10" s="73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6" customFormat="1" ht="30" customHeight="1">
      <c r="A11" s="15" t="s">
        <v>193</v>
      </c>
      <c r="B11" s="12" t="s">
        <v>194</v>
      </c>
      <c r="C11" s="12" t="s">
        <v>195</v>
      </c>
      <c r="D11" s="12" t="s">
        <v>195</v>
      </c>
      <c r="E11" s="38" t="s">
        <v>196</v>
      </c>
      <c r="F11" s="289">
        <f>G11+H11</f>
        <v>1487443.7999999998</v>
      </c>
      <c r="G11" s="38">
        <v>643093.7</v>
      </c>
      <c r="H11" s="283">
        <v>844350.1</v>
      </c>
      <c r="I11" s="284">
        <f aca="true" t="shared" si="0" ref="I11:I69">J11+K11</f>
        <v>1081640</v>
      </c>
      <c r="J11" s="283">
        <v>1008440</v>
      </c>
      <c r="K11" s="283">
        <v>73200</v>
      </c>
      <c r="L11" s="26">
        <f aca="true" t="shared" si="1" ref="L11:L74">N11+M11</f>
        <v>1197872.36</v>
      </c>
      <c r="M11" s="26">
        <f aca="true" t="shared" si="2" ref="M11:M74">J11*9.9%+J11</f>
        <v>1108275.56</v>
      </c>
      <c r="N11" s="26">
        <f aca="true" t="shared" si="3" ref="N11:N74">K11*22.4%+K11</f>
        <v>89596.8</v>
      </c>
      <c r="O11" s="26">
        <f aca="true" t="shared" si="4" ref="O11:O74">L11-I11</f>
        <v>116232.3600000001</v>
      </c>
      <c r="P11" s="26">
        <f aca="true" t="shared" si="5" ref="P11:P74">M11-J11</f>
        <v>99835.56000000006</v>
      </c>
      <c r="Q11" s="26">
        <f aca="true" t="shared" si="6" ref="Q11:Q74">N11-K11</f>
        <v>16396.800000000003</v>
      </c>
      <c r="R11" s="26">
        <f aca="true" t="shared" si="7" ref="R11:R74">L11*0.06+L11</f>
        <v>1269744.7016</v>
      </c>
      <c r="S11" s="26">
        <f aca="true" t="shared" si="8" ref="S11:S74">M11*0.06+M11</f>
        <v>1174772.0936</v>
      </c>
      <c r="T11" s="26">
        <f aca="true" t="shared" si="9" ref="T11:T74">N11*0.06+N11</f>
        <v>94972.60800000001</v>
      </c>
      <c r="U11" s="26">
        <f aca="true" t="shared" si="10" ref="U11:U74">R11*0.05+R11</f>
        <v>1333231.93668</v>
      </c>
      <c r="V11" s="26">
        <f aca="true" t="shared" si="11" ref="V11:V74">S11*0.05+S11</f>
        <v>1233510.6982800001</v>
      </c>
      <c r="W11" s="63">
        <f aca="true" t="shared" si="12" ref="W11:W74">T11*0.05+T11</f>
        <v>99721.2384</v>
      </c>
      <c r="X11" s="74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4" ht="12.75" customHeight="1">
      <c r="A12" s="39"/>
      <c r="B12" s="40"/>
      <c r="C12" s="40"/>
      <c r="D12" s="40"/>
      <c r="E12" s="21" t="s">
        <v>5</v>
      </c>
      <c r="F12" s="289">
        <f aca="true" t="shared" si="13" ref="F12:F75">G12+H12</f>
        <v>0</v>
      </c>
      <c r="G12" s="21"/>
      <c r="H12" s="278"/>
      <c r="I12" s="284">
        <f t="shared" si="0"/>
        <v>0</v>
      </c>
      <c r="J12" s="278"/>
      <c r="K12" s="278"/>
      <c r="L12" s="26">
        <f t="shared" si="1"/>
        <v>0</v>
      </c>
      <c r="M12" s="26">
        <f t="shared" si="2"/>
        <v>0</v>
      </c>
      <c r="N12" s="26">
        <f t="shared" si="3"/>
        <v>0</v>
      </c>
      <c r="O12" s="26">
        <f t="shared" si="4"/>
        <v>0</v>
      </c>
      <c r="P12" s="26">
        <f t="shared" si="5"/>
        <v>0</v>
      </c>
      <c r="Q12" s="26">
        <f t="shared" si="6"/>
        <v>0</v>
      </c>
      <c r="R12" s="26">
        <f t="shared" si="7"/>
        <v>0</v>
      </c>
      <c r="S12" s="26">
        <f t="shared" si="8"/>
        <v>0</v>
      </c>
      <c r="T12" s="26">
        <f t="shared" si="9"/>
        <v>0</v>
      </c>
      <c r="U12" s="26">
        <f t="shared" si="10"/>
        <v>0</v>
      </c>
      <c r="V12" s="26">
        <f t="shared" si="11"/>
        <v>0</v>
      </c>
      <c r="W12" s="63">
        <f t="shared" si="12"/>
        <v>0</v>
      </c>
      <c r="X12" s="73"/>
    </row>
    <row r="13" spans="1:24" ht="45" customHeight="1">
      <c r="A13" s="39" t="s">
        <v>197</v>
      </c>
      <c r="B13" s="40" t="s">
        <v>194</v>
      </c>
      <c r="C13" s="40" t="s">
        <v>198</v>
      </c>
      <c r="D13" s="40" t="s">
        <v>195</v>
      </c>
      <c r="E13" s="41" t="s">
        <v>199</v>
      </c>
      <c r="F13" s="289">
        <f t="shared" si="13"/>
        <v>1425204.4</v>
      </c>
      <c r="G13" s="41">
        <v>595723.5</v>
      </c>
      <c r="H13" s="284">
        <v>829480.9</v>
      </c>
      <c r="I13" s="284">
        <f t="shared" si="0"/>
        <v>917071</v>
      </c>
      <c r="J13" s="284">
        <v>865071</v>
      </c>
      <c r="K13" s="284">
        <v>52000</v>
      </c>
      <c r="L13" s="26">
        <f t="shared" si="1"/>
        <v>1054133</v>
      </c>
      <c r="M13" s="26">
        <v>990485</v>
      </c>
      <c r="N13" s="26">
        <f t="shared" si="3"/>
        <v>63648</v>
      </c>
      <c r="O13" s="26">
        <f t="shared" si="4"/>
        <v>137062</v>
      </c>
      <c r="P13" s="26">
        <f t="shared" si="5"/>
        <v>125414</v>
      </c>
      <c r="Q13" s="26">
        <f t="shared" si="6"/>
        <v>11648</v>
      </c>
      <c r="R13" s="26">
        <f t="shared" si="7"/>
        <v>1117380.98</v>
      </c>
      <c r="S13" s="26">
        <f t="shared" si="8"/>
        <v>1049914.1</v>
      </c>
      <c r="T13" s="26">
        <f t="shared" si="9"/>
        <v>67466.88</v>
      </c>
      <c r="U13" s="26">
        <f t="shared" si="10"/>
        <v>1173250.029</v>
      </c>
      <c r="V13" s="26">
        <f t="shared" si="11"/>
        <v>1102409.8050000002</v>
      </c>
      <c r="W13" s="63">
        <f t="shared" si="12"/>
        <v>70840.224</v>
      </c>
      <c r="X13" s="74"/>
    </row>
    <row r="14" spans="1:24" ht="12.75" customHeight="1">
      <c r="A14" s="39"/>
      <c r="B14" s="40"/>
      <c r="C14" s="40"/>
      <c r="D14" s="40"/>
      <c r="E14" s="21" t="s">
        <v>200</v>
      </c>
      <c r="F14" s="289">
        <f t="shared" si="13"/>
        <v>0</v>
      </c>
      <c r="G14" s="21"/>
      <c r="H14" s="278"/>
      <c r="I14" s="284">
        <f t="shared" si="0"/>
        <v>0</v>
      </c>
      <c r="J14" s="278"/>
      <c r="K14" s="278"/>
      <c r="L14" s="26">
        <f t="shared" si="1"/>
        <v>0</v>
      </c>
      <c r="M14" s="26">
        <f t="shared" si="2"/>
        <v>0</v>
      </c>
      <c r="N14" s="26">
        <f t="shared" si="3"/>
        <v>0</v>
      </c>
      <c r="O14" s="26">
        <f t="shared" si="4"/>
        <v>0</v>
      </c>
      <c r="P14" s="26">
        <f t="shared" si="5"/>
        <v>0</v>
      </c>
      <c r="Q14" s="26">
        <f t="shared" si="6"/>
        <v>0</v>
      </c>
      <c r="R14" s="26">
        <f t="shared" si="7"/>
        <v>0</v>
      </c>
      <c r="S14" s="26">
        <f t="shared" si="8"/>
        <v>0</v>
      </c>
      <c r="T14" s="26">
        <f t="shared" si="9"/>
        <v>0</v>
      </c>
      <c r="U14" s="26">
        <f t="shared" si="10"/>
        <v>0</v>
      </c>
      <c r="V14" s="26">
        <f t="shared" si="11"/>
        <v>0</v>
      </c>
      <c r="W14" s="63">
        <f t="shared" si="12"/>
        <v>0</v>
      </c>
      <c r="X14" s="73"/>
    </row>
    <row r="15" spans="1:24" ht="22.5" customHeight="1">
      <c r="A15" s="39" t="s">
        <v>201</v>
      </c>
      <c r="B15" s="40" t="s">
        <v>194</v>
      </c>
      <c r="C15" s="40" t="s">
        <v>198</v>
      </c>
      <c r="D15" s="40" t="s">
        <v>198</v>
      </c>
      <c r="E15" s="24" t="s">
        <v>202</v>
      </c>
      <c r="F15" s="289">
        <f t="shared" si="13"/>
        <v>1425204.4</v>
      </c>
      <c r="G15" s="41">
        <v>595723.5</v>
      </c>
      <c r="H15" s="284">
        <v>829480.9</v>
      </c>
      <c r="I15" s="284">
        <f t="shared" si="0"/>
        <v>917071</v>
      </c>
      <c r="J15" s="284">
        <v>865071</v>
      </c>
      <c r="K15" s="284">
        <v>52000</v>
      </c>
      <c r="L15" s="26">
        <f t="shared" si="1"/>
        <v>1054133</v>
      </c>
      <c r="M15" s="26">
        <v>990485</v>
      </c>
      <c r="N15" s="26">
        <f t="shared" si="3"/>
        <v>63648</v>
      </c>
      <c r="O15" s="26">
        <f t="shared" si="4"/>
        <v>137062</v>
      </c>
      <c r="P15" s="26">
        <f t="shared" si="5"/>
        <v>125414</v>
      </c>
      <c r="Q15" s="26">
        <f t="shared" si="6"/>
        <v>11648</v>
      </c>
      <c r="R15" s="26">
        <f t="shared" si="7"/>
        <v>1117380.98</v>
      </c>
      <c r="S15" s="26">
        <f t="shared" si="8"/>
        <v>1049914.1</v>
      </c>
      <c r="T15" s="26">
        <f t="shared" si="9"/>
        <v>67466.88</v>
      </c>
      <c r="U15" s="26">
        <f t="shared" si="10"/>
        <v>1173250.029</v>
      </c>
      <c r="V15" s="26">
        <f t="shared" si="11"/>
        <v>1102409.8050000002</v>
      </c>
      <c r="W15" s="63">
        <f t="shared" si="12"/>
        <v>70840.224</v>
      </c>
      <c r="X15" s="74"/>
    </row>
    <row r="16" spans="1:24" ht="12.75" customHeight="1">
      <c r="A16" s="39" t="s">
        <v>203</v>
      </c>
      <c r="B16" s="40" t="s">
        <v>194</v>
      </c>
      <c r="C16" s="40" t="s">
        <v>198</v>
      </c>
      <c r="D16" s="40" t="s">
        <v>204</v>
      </c>
      <c r="E16" s="24" t="s">
        <v>205</v>
      </c>
      <c r="F16" s="289">
        <f t="shared" si="13"/>
        <v>0</v>
      </c>
      <c r="G16" s="24"/>
      <c r="H16" s="285"/>
      <c r="I16" s="284">
        <f t="shared" si="0"/>
        <v>0</v>
      </c>
      <c r="J16" s="285"/>
      <c r="K16" s="285"/>
      <c r="L16" s="26">
        <f t="shared" si="1"/>
        <v>0</v>
      </c>
      <c r="M16" s="26">
        <f t="shared" si="2"/>
        <v>0</v>
      </c>
      <c r="N16" s="26">
        <f t="shared" si="3"/>
        <v>0</v>
      </c>
      <c r="O16" s="26">
        <f t="shared" si="4"/>
        <v>0</v>
      </c>
      <c r="P16" s="26">
        <f t="shared" si="5"/>
        <v>0</v>
      </c>
      <c r="Q16" s="26">
        <f t="shared" si="6"/>
        <v>0</v>
      </c>
      <c r="R16" s="26">
        <f t="shared" si="7"/>
        <v>0</v>
      </c>
      <c r="S16" s="26">
        <f t="shared" si="8"/>
        <v>0</v>
      </c>
      <c r="T16" s="26">
        <f t="shared" si="9"/>
        <v>0</v>
      </c>
      <c r="U16" s="26">
        <f t="shared" si="10"/>
        <v>0</v>
      </c>
      <c r="V16" s="26">
        <f t="shared" si="11"/>
        <v>0</v>
      </c>
      <c r="W16" s="63">
        <f t="shared" si="12"/>
        <v>0</v>
      </c>
      <c r="X16" s="73"/>
    </row>
    <row r="17" spans="1:256" s="6" customFormat="1" ht="27.75" customHeight="1">
      <c r="A17" s="15" t="s">
        <v>206</v>
      </c>
      <c r="B17" s="12" t="s">
        <v>194</v>
      </c>
      <c r="C17" s="12" t="s">
        <v>204</v>
      </c>
      <c r="D17" s="12" t="s">
        <v>195</v>
      </c>
      <c r="E17" s="42" t="s">
        <v>207</v>
      </c>
      <c r="F17" s="289">
        <f t="shared" si="13"/>
        <v>3666.2</v>
      </c>
      <c r="G17" s="42">
        <v>3666.2</v>
      </c>
      <c r="H17" s="286"/>
      <c r="I17" s="284">
        <f t="shared" si="0"/>
        <v>4454</v>
      </c>
      <c r="J17" s="286">
        <v>4454</v>
      </c>
      <c r="K17" s="286"/>
      <c r="L17" s="26">
        <f t="shared" si="1"/>
        <v>4894.946</v>
      </c>
      <c r="M17" s="26">
        <f t="shared" si="2"/>
        <v>4894.946</v>
      </c>
      <c r="N17" s="26">
        <f t="shared" si="3"/>
        <v>0</v>
      </c>
      <c r="O17" s="26">
        <f t="shared" si="4"/>
        <v>440.9459999999999</v>
      </c>
      <c r="P17" s="26">
        <f t="shared" si="5"/>
        <v>440.9459999999999</v>
      </c>
      <c r="Q17" s="26">
        <f t="shared" si="6"/>
        <v>0</v>
      </c>
      <c r="R17" s="26">
        <f t="shared" si="7"/>
        <v>5188.64276</v>
      </c>
      <c r="S17" s="26">
        <f t="shared" si="8"/>
        <v>5188.64276</v>
      </c>
      <c r="T17" s="26">
        <f t="shared" si="9"/>
        <v>0</v>
      </c>
      <c r="U17" s="26">
        <f t="shared" si="10"/>
        <v>5448.074898</v>
      </c>
      <c r="V17" s="26">
        <f t="shared" si="11"/>
        <v>5448.074898</v>
      </c>
      <c r="W17" s="63">
        <f t="shared" si="12"/>
        <v>0</v>
      </c>
      <c r="X17" s="73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4" ht="12.75" customHeight="1">
      <c r="A18" s="39"/>
      <c r="B18" s="40"/>
      <c r="C18" s="40"/>
      <c r="D18" s="40"/>
      <c r="E18" s="21" t="s">
        <v>200</v>
      </c>
      <c r="F18" s="289">
        <f t="shared" si="13"/>
        <v>0</v>
      </c>
      <c r="G18" s="21"/>
      <c r="H18" s="278"/>
      <c r="I18" s="284">
        <f t="shared" si="0"/>
        <v>0</v>
      </c>
      <c r="J18" s="278"/>
      <c r="K18" s="278"/>
      <c r="L18" s="26">
        <f t="shared" si="1"/>
        <v>0</v>
      </c>
      <c r="M18" s="26">
        <f t="shared" si="2"/>
        <v>0</v>
      </c>
      <c r="N18" s="26">
        <f t="shared" si="3"/>
        <v>0</v>
      </c>
      <c r="O18" s="26">
        <f t="shared" si="4"/>
        <v>0</v>
      </c>
      <c r="P18" s="26">
        <f t="shared" si="5"/>
        <v>0</v>
      </c>
      <c r="Q18" s="26">
        <f t="shared" si="6"/>
        <v>0</v>
      </c>
      <c r="R18" s="26">
        <f t="shared" si="7"/>
        <v>0</v>
      </c>
      <c r="S18" s="26">
        <f t="shared" si="8"/>
        <v>0</v>
      </c>
      <c r="T18" s="26">
        <f t="shared" si="9"/>
        <v>0</v>
      </c>
      <c r="U18" s="26">
        <f t="shared" si="10"/>
        <v>0</v>
      </c>
      <c r="V18" s="26">
        <f t="shared" si="11"/>
        <v>0</v>
      </c>
      <c r="W18" s="63">
        <f t="shared" si="12"/>
        <v>0</v>
      </c>
      <c r="X18" s="73"/>
    </row>
    <row r="19" spans="1:24" ht="27" customHeight="1">
      <c r="A19" s="39" t="s">
        <v>208</v>
      </c>
      <c r="B19" s="40" t="s">
        <v>194</v>
      </c>
      <c r="C19" s="40" t="s">
        <v>204</v>
      </c>
      <c r="D19" s="40" t="s">
        <v>198</v>
      </c>
      <c r="E19" s="24" t="s">
        <v>209</v>
      </c>
      <c r="F19" s="289">
        <f t="shared" si="13"/>
        <v>3666.2</v>
      </c>
      <c r="G19" s="24">
        <v>3666.2</v>
      </c>
      <c r="H19" s="285"/>
      <c r="I19" s="284">
        <f t="shared" si="0"/>
        <v>4454</v>
      </c>
      <c r="J19" s="286">
        <v>4454</v>
      </c>
      <c r="K19" s="285"/>
      <c r="L19" s="26">
        <f t="shared" si="1"/>
        <v>4894.946</v>
      </c>
      <c r="M19" s="26">
        <f t="shared" si="2"/>
        <v>4894.946</v>
      </c>
      <c r="N19" s="26">
        <f t="shared" si="3"/>
        <v>0</v>
      </c>
      <c r="O19" s="26">
        <f t="shared" si="4"/>
        <v>440.9459999999999</v>
      </c>
      <c r="P19" s="26">
        <f t="shared" si="5"/>
        <v>440.9459999999999</v>
      </c>
      <c r="Q19" s="26">
        <f t="shared" si="6"/>
        <v>0</v>
      </c>
      <c r="R19" s="26">
        <f t="shared" si="7"/>
        <v>5188.64276</v>
      </c>
      <c r="S19" s="26">
        <f t="shared" si="8"/>
        <v>5188.64276</v>
      </c>
      <c r="T19" s="26">
        <f t="shared" si="9"/>
        <v>0</v>
      </c>
      <c r="U19" s="26">
        <f t="shared" si="10"/>
        <v>5448.074898</v>
      </c>
      <c r="V19" s="26">
        <f t="shared" si="11"/>
        <v>5448.074898</v>
      </c>
      <c r="W19" s="63">
        <f t="shared" si="12"/>
        <v>0</v>
      </c>
      <c r="X19" s="73"/>
    </row>
    <row r="20" spans="1:24" ht="42" customHeight="1">
      <c r="A20" s="39" t="s">
        <v>210</v>
      </c>
      <c r="B20" s="40" t="s">
        <v>194</v>
      </c>
      <c r="C20" s="40" t="s">
        <v>211</v>
      </c>
      <c r="D20" s="40" t="s">
        <v>195</v>
      </c>
      <c r="E20" s="41" t="s">
        <v>212</v>
      </c>
      <c r="F20" s="289">
        <f t="shared" si="13"/>
        <v>0</v>
      </c>
      <c r="G20" s="41"/>
      <c r="H20" s="284"/>
      <c r="I20" s="284">
        <f t="shared" si="0"/>
        <v>0</v>
      </c>
      <c r="J20" s="284"/>
      <c r="K20" s="284"/>
      <c r="L20" s="26">
        <f t="shared" si="1"/>
        <v>0</v>
      </c>
      <c r="M20" s="26">
        <f t="shared" si="2"/>
        <v>0</v>
      </c>
      <c r="N20" s="26">
        <f t="shared" si="3"/>
        <v>0</v>
      </c>
      <c r="O20" s="26">
        <f t="shared" si="4"/>
        <v>0</v>
      </c>
      <c r="P20" s="26">
        <f t="shared" si="5"/>
        <v>0</v>
      </c>
      <c r="Q20" s="26">
        <f t="shared" si="6"/>
        <v>0</v>
      </c>
      <c r="R20" s="26">
        <f t="shared" si="7"/>
        <v>0</v>
      </c>
      <c r="S20" s="26">
        <f t="shared" si="8"/>
        <v>0</v>
      </c>
      <c r="T20" s="26">
        <f t="shared" si="9"/>
        <v>0</v>
      </c>
      <c r="U20" s="26">
        <f t="shared" si="10"/>
        <v>0</v>
      </c>
      <c r="V20" s="26">
        <f t="shared" si="11"/>
        <v>0</v>
      </c>
      <c r="W20" s="63">
        <f t="shared" si="12"/>
        <v>0</v>
      </c>
      <c r="X20" s="74"/>
    </row>
    <row r="21" spans="1:24" ht="12.75" customHeight="1">
      <c r="A21" s="39"/>
      <c r="B21" s="40"/>
      <c r="C21" s="40"/>
      <c r="D21" s="40"/>
      <c r="E21" s="21" t="s">
        <v>200</v>
      </c>
      <c r="F21" s="289">
        <f t="shared" si="13"/>
        <v>0</v>
      </c>
      <c r="G21" s="21"/>
      <c r="H21" s="278"/>
      <c r="I21" s="284">
        <f t="shared" si="0"/>
        <v>0</v>
      </c>
      <c r="J21" s="278"/>
      <c r="K21" s="278"/>
      <c r="L21" s="26">
        <f t="shared" si="1"/>
        <v>0</v>
      </c>
      <c r="M21" s="26">
        <f t="shared" si="2"/>
        <v>0</v>
      </c>
      <c r="N21" s="26">
        <f t="shared" si="3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  <c r="R21" s="26">
        <f t="shared" si="7"/>
        <v>0</v>
      </c>
      <c r="S21" s="26">
        <f t="shared" si="8"/>
        <v>0</v>
      </c>
      <c r="T21" s="26">
        <f t="shared" si="9"/>
        <v>0</v>
      </c>
      <c r="U21" s="26">
        <f t="shared" si="10"/>
        <v>0</v>
      </c>
      <c r="V21" s="26">
        <f t="shared" si="11"/>
        <v>0</v>
      </c>
      <c r="W21" s="63">
        <f t="shared" si="12"/>
        <v>0</v>
      </c>
      <c r="X21" s="73"/>
    </row>
    <row r="22" spans="1:24" ht="30" customHeight="1">
      <c r="A22" s="39" t="s">
        <v>213</v>
      </c>
      <c r="B22" s="40" t="s">
        <v>194</v>
      </c>
      <c r="C22" s="40" t="s">
        <v>211</v>
      </c>
      <c r="D22" s="40" t="s">
        <v>198</v>
      </c>
      <c r="E22" s="24" t="s">
        <v>212</v>
      </c>
      <c r="F22" s="289">
        <f t="shared" si="13"/>
        <v>0</v>
      </c>
      <c r="G22" s="24"/>
      <c r="H22" s="285"/>
      <c r="I22" s="284">
        <f t="shared" si="0"/>
        <v>0</v>
      </c>
      <c r="J22" s="285"/>
      <c r="K22" s="285"/>
      <c r="L22" s="26">
        <f t="shared" si="1"/>
        <v>0</v>
      </c>
      <c r="M22" s="26">
        <f t="shared" si="2"/>
        <v>0</v>
      </c>
      <c r="N22" s="26">
        <f t="shared" si="3"/>
        <v>0</v>
      </c>
      <c r="O22" s="26">
        <f t="shared" si="4"/>
        <v>0</v>
      </c>
      <c r="P22" s="26">
        <f t="shared" si="5"/>
        <v>0</v>
      </c>
      <c r="Q22" s="26">
        <f t="shared" si="6"/>
        <v>0</v>
      </c>
      <c r="R22" s="26">
        <f t="shared" si="7"/>
        <v>0</v>
      </c>
      <c r="S22" s="26">
        <f t="shared" si="8"/>
        <v>0</v>
      </c>
      <c r="T22" s="26">
        <f t="shared" si="9"/>
        <v>0</v>
      </c>
      <c r="U22" s="26">
        <f t="shared" si="10"/>
        <v>0</v>
      </c>
      <c r="V22" s="26">
        <f t="shared" si="11"/>
        <v>0</v>
      </c>
      <c r="W22" s="63">
        <f t="shared" si="12"/>
        <v>0</v>
      </c>
      <c r="X22" s="73"/>
    </row>
    <row r="23" spans="1:24" ht="28.5" customHeight="1">
      <c r="A23" s="39" t="s">
        <v>214</v>
      </c>
      <c r="B23" s="40" t="s">
        <v>194</v>
      </c>
      <c r="C23" s="40" t="s">
        <v>215</v>
      </c>
      <c r="D23" s="40" t="s">
        <v>195</v>
      </c>
      <c r="E23" s="41" t="s">
        <v>216</v>
      </c>
      <c r="F23" s="289">
        <f t="shared" si="13"/>
        <v>58573.2</v>
      </c>
      <c r="G23" s="41">
        <v>43704</v>
      </c>
      <c r="H23" s="284">
        <v>14869.2</v>
      </c>
      <c r="I23" s="284">
        <f t="shared" si="0"/>
        <v>160115</v>
      </c>
      <c r="J23" s="284">
        <v>138915</v>
      </c>
      <c r="K23" s="284">
        <v>21200</v>
      </c>
      <c r="L23" s="26">
        <f t="shared" si="1"/>
        <v>178616.38499999998</v>
      </c>
      <c r="M23" s="26">
        <f t="shared" si="2"/>
        <v>152667.585</v>
      </c>
      <c r="N23" s="26">
        <f t="shared" si="3"/>
        <v>25948.8</v>
      </c>
      <c r="O23" s="26">
        <f t="shared" si="4"/>
        <v>18501.38499999998</v>
      </c>
      <c r="P23" s="26">
        <f t="shared" si="5"/>
        <v>13752.584999999992</v>
      </c>
      <c r="Q23" s="26">
        <f t="shared" si="6"/>
        <v>4748.799999999999</v>
      </c>
      <c r="R23" s="26">
        <f t="shared" si="7"/>
        <v>189333.36809999996</v>
      </c>
      <c r="S23" s="26">
        <f t="shared" si="8"/>
        <v>161827.6401</v>
      </c>
      <c r="T23" s="26">
        <f t="shared" si="9"/>
        <v>27505.728</v>
      </c>
      <c r="U23" s="26">
        <f t="shared" si="10"/>
        <v>198800.03650499997</v>
      </c>
      <c r="V23" s="26">
        <f t="shared" si="11"/>
        <v>169919.02210499998</v>
      </c>
      <c r="W23" s="63">
        <f t="shared" si="12"/>
        <v>28881.0144</v>
      </c>
      <c r="X23" s="74"/>
    </row>
    <row r="24" spans="1:24" ht="12.75" customHeight="1">
      <c r="A24" s="39"/>
      <c r="B24" s="40"/>
      <c r="C24" s="40"/>
      <c r="D24" s="40"/>
      <c r="E24" s="21" t="s">
        <v>200</v>
      </c>
      <c r="F24" s="289">
        <f t="shared" si="13"/>
        <v>0</v>
      </c>
      <c r="G24" s="21"/>
      <c r="H24" s="278"/>
      <c r="I24" s="284">
        <f t="shared" si="0"/>
        <v>0</v>
      </c>
      <c r="J24" s="278"/>
      <c r="K24" s="278"/>
      <c r="L24" s="26">
        <f t="shared" si="1"/>
        <v>0</v>
      </c>
      <c r="M24" s="26">
        <f t="shared" si="2"/>
        <v>0</v>
      </c>
      <c r="N24" s="26">
        <f t="shared" si="3"/>
        <v>0</v>
      </c>
      <c r="O24" s="26">
        <f t="shared" si="4"/>
        <v>0</v>
      </c>
      <c r="P24" s="26">
        <f t="shared" si="5"/>
        <v>0</v>
      </c>
      <c r="Q24" s="26">
        <f t="shared" si="6"/>
        <v>0</v>
      </c>
      <c r="R24" s="26">
        <f t="shared" si="7"/>
        <v>0</v>
      </c>
      <c r="S24" s="26">
        <f t="shared" si="8"/>
        <v>0</v>
      </c>
      <c r="T24" s="26">
        <f t="shared" si="9"/>
        <v>0</v>
      </c>
      <c r="U24" s="26">
        <f t="shared" si="10"/>
        <v>0</v>
      </c>
      <c r="V24" s="26">
        <f t="shared" si="11"/>
        <v>0</v>
      </c>
      <c r="W24" s="63">
        <f t="shared" si="12"/>
        <v>0</v>
      </c>
      <c r="X24" s="74"/>
    </row>
    <row r="25" spans="1:24" ht="30.75" customHeight="1">
      <c r="A25" s="39" t="s">
        <v>217</v>
      </c>
      <c r="B25" s="40" t="s">
        <v>194</v>
      </c>
      <c r="C25" s="40" t="s">
        <v>215</v>
      </c>
      <c r="D25" s="40" t="s">
        <v>198</v>
      </c>
      <c r="E25" s="24" t="s">
        <v>216</v>
      </c>
      <c r="F25" s="289">
        <f t="shared" si="13"/>
        <v>58573.2</v>
      </c>
      <c r="G25" s="41">
        <v>43704</v>
      </c>
      <c r="H25" s="284">
        <v>14869.2</v>
      </c>
      <c r="I25" s="284">
        <f t="shared" si="0"/>
        <v>160115</v>
      </c>
      <c r="J25" s="284">
        <v>138915</v>
      </c>
      <c r="K25" s="284">
        <v>21200</v>
      </c>
      <c r="L25" s="26">
        <f t="shared" si="1"/>
        <v>178616.38499999998</v>
      </c>
      <c r="M25" s="26">
        <f t="shared" si="2"/>
        <v>152667.585</v>
      </c>
      <c r="N25" s="26">
        <f t="shared" si="3"/>
        <v>25948.8</v>
      </c>
      <c r="O25" s="26">
        <f t="shared" si="4"/>
        <v>18501.38499999998</v>
      </c>
      <c r="P25" s="26">
        <f t="shared" si="5"/>
        <v>13752.584999999992</v>
      </c>
      <c r="Q25" s="26">
        <f t="shared" si="6"/>
        <v>4748.799999999999</v>
      </c>
      <c r="R25" s="26">
        <f t="shared" si="7"/>
        <v>189333.36809999996</v>
      </c>
      <c r="S25" s="26">
        <f t="shared" si="8"/>
        <v>161827.6401</v>
      </c>
      <c r="T25" s="26">
        <f t="shared" si="9"/>
        <v>27505.728</v>
      </c>
      <c r="U25" s="26">
        <f t="shared" si="10"/>
        <v>198800.03650499997</v>
      </c>
      <c r="V25" s="26">
        <f t="shared" si="11"/>
        <v>169919.02210499998</v>
      </c>
      <c r="W25" s="63">
        <f t="shared" si="12"/>
        <v>28881.0144</v>
      </c>
      <c r="X25" s="74"/>
    </row>
    <row r="26" spans="1:24" ht="12.75" customHeight="1">
      <c r="A26" s="39" t="s">
        <v>218</v>
      </c>
      <c r="B26" s="40" t="s">
        <v>219</v>
      </c>
      <c r="C26" s="40" t="s">
        <v>195</v>
      </c>
      <c r="D26" s="40" t="s">
        <v>195</v>
      </c>
      <c r="E26" s="41" t="s">
        <v>220</v>
      </c>
      <c r="F26" s="289">
        <f t="shared" si="13"/>
        <v>0</v>
      </c>
      <c r="G26" s="41">
        <v>0</v>
      </c>
      <c r="H26" s="284"/>
      <c r="I26" s="284">
        <f t="shared" si="0"/>
        <v>6750</v>
      </c>
      <c r="J26" s="284">
        <v>4000</v>
      </c>
      <c r="K26" s="284">
        <v>2750</v>
      </c>
      <c r="L26" s="26">
        <f t="shared" si="1"/>
        <v>7762</v>
      </c>
      <c r="M26" s="26">
        <f t="shared" si="2"/>
        <v>4396</v>
      </c>
      <c r="N26" s="26">
        <f t="shared" si="3"/>
        <v>3366</v>
      </c>
      <c r="O26" s="26">
        <f t="shared" si="4"/>
        <v>1012</v>
      </c>
      <c r="P26" s="26">
        <f t="shared" si="5"/>
        <v>396</v>
      </c>
      <c r="Q26" s="26">
        <f t="shared" si="6"/>
        <v>616</v>
      </c>
      <c r="R26" s="26">
        <f t="shared" si="7"/>
        <v>8227.72</v>
      </c>
      <c r="S26" s="26">
        <f t="shared" si="8"/>
        <v>4659.76</v>
      </c>
      <c r="T26" s="26">
        <f t="shared" si="9"/>
        <v>3567.96</v>
      </c>
      <c r="U26" s="26">
        <f t="shared" si="10"/>
        <v>8639.106</v>
      </c>
      <c r="V26" s="26">
        <f t="shared" si="11"/>
        <v>4892.7480000000005</v>
      </c>
      <c r="W26" s="63">
        <f t="shared" si="12"/>
        <v>3746.358</v>
      </c>
      <c r="X26" s="74"/>
    </row>
    <row r="27" spans="1:24" ht="12.75" customHeight="1">
      <c r="A27" s="39"/>
      <c r="B27" s="40"/>
      <c r="C27" s="40"/>
      <c r="D27" s="40"/>
      <c r="E27" s="21" t="s">
        <v>5</v>
      </c>
      <c r="F27" s="289">
        <f t="shared" si="13"/>
        <v>0</v>
      </c>
      <c r="G27" s="21"/>
      <c r="H27" s="278"/>
      <c r="I27" s="284">
        <f t="shared" si="0"/>
        <v>0</v>
      </c>
      <c r="J27" s="278"/>
      <c r="K27" s="278"/>
      <c r="L27" s="26">
        <f t="shared" si="1"/>
        <v>0</v>
      </c>
      <c r="M27" s="26">
        <f t="shared" si="2"/>
        <v>0</v>
      </c>
      <c r="N27" s="26">
        <f t="shared" si="3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  <c r="R27" s="26">
        <f t="shared" si="7"/>
        <v>0</v>
      </c>
      <c r="S27" s="26">
        <f t="shared" si="8"/>
        <v>0</v>
      </c>
      <c r="T27" s="26">
        <f t="shared" si="9"/>
        <v>0</v>
      </c>
      <c r="U27" s="26">
        <f t="shared" si="10"/>
        <v>0</v>
      </c>
      <c r="V27" s="26">
        <f t="shared" si="11"/>
        <v>0</v>
      </c>
      <c r="W27" s="63">
        <f t="shared" si="12"/>
        <v>0</v>
      </c>
      <c r="X27" s="74"/>
    </row>
    <row r="28" spans="1:24" ht="25.5" customHeight="1">
      <c r="A28" s="39" t="s">
        <v>221</v>
      </c>
      <c r="B28" s="40" t="s">
        <v>219</v>
      </c>
      <c r="C28" s="40" t="s">
        <v>222</v>
      </c>
      <c r="D28" s="40" t="s">
        <v>195</v>
      </c>
      <c r="E28" s="41" t="s">
        <v>223</v>
      </c>
      <c r="F28" s="289">
        <f t="shared" si="13"/>
        <v>0</v>
      </c>
      <c r="G28" s="41"/>
      <c r="H28" s="284"/>
      <c r="I28" s="284">
        <f t="shared" si="0"/>
        <v>0</v>
      </c>
      <c r="J28" s="284"/>
      <c r="K28" s="284"/>
      <c r="L28" s="26">
        <f t="shared" si="1"/>
        <v>0</v>
      </c>
      <c r="M28" s="26">
        <f t="shared" si="2"/>
        <v>0</v>
      </c>
      <c r="N28" s="26">
        <f t="shared" si="3"/>
        <v>0</v>
      </c>
      <c r="O28" s="26">
        <f t="shared" si="4"/>
        <v>0</v>
      </c>
      <c r="P28" s="26">
        <f t="shared" si="5"/>
        <v>0</v>
      </c>
      <c r="Q28" s="26">
        <f t="shared" si="6"/>
        <v>0</v>
      </c>
      <c r="R28" s="26">
        <f t="shared" si="7"/>
        <v>0</v>
      </c>
      <c r="S28" s="26">
        <f t="shared" si="8"/>
        <v>0</v>
      </c>
      <c r="T28" s="26">
        <f t="shared" si="9"/>
        <v>0</v>
      </c>
      <c r="U28" s="26">
        <f t="shared" si="10"/>
        <v>0</v>
      </c>
      <c r="V28" s="26">
        <f t="shared" si="11"/>
        <v>0</v>
      </c>
      <c r="W28" s="63">
        <f t="shared" si="12"/>
        <v>0</v>
      </c>
      <c r="X28" s="74"/>
    </row>
    <row r="29" spans="1:24" ht="12.75" customHeight="1">
      <c r="A29" s="39"/>
      <c r="B29" s="40"/>
      <c r="C29" s="40"/>
      <c r="D29" s="40"/>
      <c r="E29" s="21" t="s">
        <v>200</v>
      </c>
      <c r="F29" s="289">
        <f t="shared" si="13"/>
        <v>0</v>
      </c>
      <c r="G29" s="21"/>
      <c r="H29" s="278"/>
      <c r="I29" s="284">
        <f t="shared" si="0"/>
        <v>0</v>
      </c>
      <c r="J29" s="278"/>
      <c r="K29" s="278"/>
      <c r="L29" s="26">
        <f t="shared" si="1"/>
        <v>0</v>
      </c>
      <c r="M29" s="26">
        <f t="shared" si="2"/>
        <v>0</v>
      </c>
      <c r="N29" s="26">
        <f t="shared" si="3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  <c r="R29" s="26">
        <f t="shared" si="7"/>
        <v>0</v>
      </c>
      <c r="S29" s="26">
        <f t="shared" si="8"/>
        <v>0</v>
      </c>
      <c r="T29" s="26">
        <f t="shared" si="9"/>
        <v>0</v>
      </c>
      <c r="U29" s="26">
        <f t="shared" si="10"/>
        <v>0</v>
      </c>
      <c r="V29" s="26">
        <f t="shared" si="11"/>
        <v>0</v>
      </c>
      <c r="W29" s="63">
        <f t="shared" si="12"/>
        <v>0</v>
      </c>
      <c r="X29" s="74"/>
    </row>
    <row r="30" spans="1:24" ht="25.5" customHeight="1">
      <c r="A30" s="39" t="s">
        <v>224</v>
      </c>
      <c r="B30" s="40" t="s">
        <v>219</v>
      </c>
      <c r="C30" s="40" t="s">
        <v>222</v>
      </c>
      <c r="D30" s="40" t="s">
        <v>198</v>
      </c>
      <c r="E30" s="24" t="s">
        <v>223</v>
      </c>
      <c r="F30" s="289">
        <f t="shared" si="13"/>
        <v>0</v>
      </c>
      <c r="G30" s="24"/>
      <c r="H30" s="285"/>
      <c r="I30" s="284">
        <f t="shared" si="0"/>
        <v>0</v>
      </c>
      <c r="J30" s="285"/>
      <c r="K30" s="285"/>
      <c r="L30" s="26">
        <f t="shared" si="1"/>
        <v>0</v>
      </c>
      <c r="M30" s="26">
        <f t="shared" si="2"/>
        <v>0</v>
      </c>
      <c r="N30" s="26">
        <f t="shared" si="3"/>
        <v>0</v>
      </c>
      <c r="O30" s="26">
        <f t="shared" si="4"/>
        <v>0</v>
      </c>
      <c r="P30" s="26">
        <f t="shared" si="5"/>
        <v>0</v>
      </c>
      <c r="Q30" s="26">
        <f t="shared" si="6"/>
        <v>0</v>
      </c>
      <c r="R30" s="26">
        <f t="shared" si="7"/>
        <v>0</v>
      </c>
      <c r="S30" s="26">
        <f t="shared" si="8"/>
        <v>0</v>
      </c>
      <c r="T30" s="26">
        <f t="shared" si="9"/>
        <v>0</v>
      </c>
      <c r="U30" s="26">
        <f t="shared" si="10"/>
        <v>0</v>
      </c>
      <c r="V30" s="26">
        <f t="shared" si="11"/>
        <v>0</v>
      </c>
      <c r="W30" s="63">
        <f t="shared" si="12"/>
        <v>0</v>
      </c>
      <c r="X30" s="74"/>
    </row>
    <row r="31" spans="1:24" ht="30" customHeight="1">
      <c r="A31" s="39" t="s">
        <v>225</v>
      </c>
      <c r="B31" s="40" t="s">
        <v>219</v>
      </c>
      <c r="C31" s="40" t="s">
        <v>211</v>
      </c>
      <c r="D31" s="40" t="s">
        <v>195</v>
      </c>
      <c r="E31" s="41" t="s">
        <v>226</v>
      </c>
      <c r="F31" s="289">
        <f t="shared" si="13"/>
        <v>0</v>
      </c>
      <c r="G31" s="41">
        <v>0</v>
      </c>
      <c r="H31" s="284"/>
      <c r="I31" s="284">
        <f t="shared" si="0"/>
        <v>6750</v>
      </c>
      <c r="J31" s="284">
        <v>4000</v>
      </c>
      <c r="K31" s="284">
        <v>2750</v>
      </c>
      <c r="L31" s="26">
        <f t="shared" si="1"/>
        <v>7762</v>
      </c>
      <c r="M31" s="26">
        <f t="shared" si="2"/>
        <v>4396</v>
      </c>
      <c r="N31" s="26">
        <f t="shared" si="3"/>
        <v>3366</v>
      </c>
      <c r="O31" s="26">
        <f t="shared" si="4"/>
        <v>1012</v>
      </c>
      <c r="P31" s="26">
        <f t="shared" si="5"/>
        <v>396</v>
      </c>
      <c r="Q31" s="26">
        <f t="shared" si="6"/>
        <v>616</v>
      </c>
      <c r="R31" s="26">
        <f t="shared" si="7"/>
        <v>8227.72</v>
      </c>
      <c r="S31" s="26">
        <f t="shared" si="8"/>
        <v>4659.76</v>
      </c>
      <c r="T31" s="26">
        <f t="shared" si="9"/>
        <v>3567.96</v>
      </c>
      <c r="U31" s="26">
        <f t="shared" si="10"/>
        <v>8639.106</v>
      </c>
      <c r="V31" s="26">
        <f t="shared" si="11"/>
        <v>4892.7480000000005</v>
      </c>
      <c r="W31" s="63">
        <f t="shared" si="12"/>
        <v>3746.358</v>
      </c>
      <c r="X31" s="74"/>
    </row>
    <row r="32" spans="1:24" ht="12.75" customHeight="1">
      <c r="A32" s="39"/>
      <c r="B32" s="40"/>
      <c r="C32" s="40"/>
      <c r="D32" s="40"/>
      <c r="E32" s="21" t="s">
        <v>200</v>
      </c>
      <c r="F32" s="289">
        <f t="shared" si="13"/>
        <v>0</v>
      </c>
      <c r="G32" s="21"/>
      <c r="H32" s="278"/>
      <c r="I32" s="284">
        <f t="shared" si="0"/>
        <v>0</v>
      </c>
      <c r="J32" s="278"/>
      <c r="K32" s="278"/>
      <c r="L32" s="26">
        <f t="shared" si="1"/>
        <v>0</v>
      </c>
      <c r="M32" s="26">
        <f t="shared" si="2"/>
        <v>0</v>
      </c>
      <c r="N32" s="26">
        <f t="shared" si="3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  <c r="R32" s="26">
        <f t="shared" si="7"/>
        <v>0</v>
      </c>
      <c r="S32" s="26">
        <f t="shared" si="8"/>
        <v>0</v>
      </c>
      <c r="T32" s="26">
        <f t="shared" si="9"/>
        <v>0</v>
      </c>
      <c r="U32" s="26">
        <f t="shared" si="10"/>
        <v>0</v>
      </c>
      <c r="V32" s="26">
        <f t="shared" si="11"/>
        <v>0</v>
      </c>
      <c r="W32" s="63">
        <f t="shared" si="12"/>
        <v>0</v>
      </c>
      <c r="X32" s="74"/>
    </row>
    <row r="33" spans="1:24" ht="20.25" customHeight="1">
      <c r="A33" s="39" t="s">
        <v>227</v>
      </c>
      <c r="B33" s="40" t="s">
        <v>219</v>
      </c>
      <c r="C33" s="40" t="s">
        <v>211</v>
      </c>
      <c r="D33" s="40" t="s">
        <v>198</v>
      </c>
      <c r="E33" s="24" t="s">
        <v>226</v>
      </c>
      <c r="F33" s="289">
        <f t="shared" si="13"/>
        <v>0</v>
      </c>
      <c r="G33" s="41">
        <v>0</v>
      </c>
      <c r="H33" s="285"/>
      <c r="I33" s="284">
        <f t="shared" si="0"/>
        <v>6750</v>
      </c>
      <c r="J33" s="285">
        <v>4000</v>
      </c>
      <c r="K33" s="285">
        <v>2750</v>
      </c>
      <c r="L33" s="26">
        <f t="shared" si="1"/>
        <v>7762</v>
      </c>
      <c r="M33" s="26">
        <f t="shared" si="2"/>
        <v>4396</v>
      </c>
      <c r="N33" s="26">
        <f t="shared" si="3"/>
        <v>3366</v>
      </c>
      <c r="O33" s="26">
        <f t="shared" si="4"/>
        <v>1012</v>
      </c>
      <c r="P33" s="26">
        <f t="shared" si="5"/>
        <v>396</v>
      </c>
      <c r="Q33" s="26">
        <f t="shared" si="6"/>
        <v>616</v>
      </c>
      <c r="R33" s="26">
        <f t="shared" si="7"/>
        <v>8227.72</v>
      </c>
      <c r="S33" s="26">
        <f t="shared" si="8"/>
        <v>4659.76</v>
      </c>
      <c r="T33" s="26">
        <f t="shared" si="9"/>
        <v>3567.96</v>
      </c>
      <c r="U33" s="26">
        <f t="shared" si="10"/>
        <v>8639.106</v>
      </c>
      <c r="V33" s="26">
        <f t="shared" si="11"/>
        <v>4892.7480000000005</v>
      </c>
      <c r="W33" s="63">
        <f t="shared" si="12"/>
        <v>3746.358</v>
      </c>
      <c r="X33" s="74"/>
    </row>
    <row r="34" spans="1:24" ht="24" customHeight="1">
      <c r="A34" s="39" t="s">
        <v>228</v>
      </c>
      <c r="B34" s="40" t="s">
        <v>229</v>
      </c>
      <c r="C34" s="40" t="s">
        <v>195</v>
      </c>
      <c r="D34" s="40" t="s">
        <v>195</v>
      </c>
      <c r="E34" s="41" t="s">
        <v>230</v>
      </c>
      <c r="F34" s="289">
        <f t="shared" si="13"/>
        <v>71920.90000000001</v>
      </c>
      <c r="G34" s="41">
        <v>65939.8</v>
      </c>
      <c r="H34" s="284">
        <v>5981.1</v>
      </c>
      <c r="I34" s="284">
        <f t="shared" si="0"/>
        <v>1107317.8</v>
      </c>
      <c r="J34" s="284">
        <v>190390</v>
      </c>
      <c r="K34" s="284">
        <v>916927.8</v>
      </c>
      <c r="L34" s="26">
        <f t="shared" si="1"/>
        <v>1331558.2371999999</v>
      </c>
      <c r="M34" s="26">
        <f t="shared" si="2"/>
        <v>209238.61</v>
      </c>
      <c r="N34" s="26">
        <f t="shared" si="3"/>
        <v>1122319.6272</v>
      </c>
      <c r="O34" s="26">
        <f t="shared" si="4"/>
        <v>224240.4371999998</v>
      </c>
      <c r="P34" s="26">
        <f t="shared" si="5"/>
        <v>18848.609999999986</v>
      </c>
      <c r="Q34" s="26">
        <f t="shared" si="6"/>
        <v>205391.82719999994</v>
      </c>
      <c r="R34" s="26">
        <f t="shared" si="7"/>
        <v>1411451.731432</v>
      </c>
      <c r="S34" s="26">
        <f t="shared" si="8"/>
        <v>221792.92659999998</v>
      </c>
      <c r="T34" s="26">
        <f t="shared" si="9"/>
        <v>1189658.804832</v>
      </c>
      <c r="U34" s="26">
        <f t="shared" si="10"/>
        <v>1482024.3180036</v>
      </c>
      <c r="V34" s="26">
        <f t="shared" si="11"/>
        <v>232882.57292999997</v>
      </c>
      <c r="W34" s="63">
        <f t="shared" si="12"/>
        <v>1249141.7450736</v>
      </c>
      <c r="X34" s="74"/>
    </row>
    <row r="35" spans="1:24" ht="12.75" customHeight="1">
      <c r="A35" s="39"/>
      <c r="B35" s="40"/>
      <c r="C35" s="40"/>
      <c r="D35" s="40"/>
      <c r="E35" s="21" t="s">
        <v>5</v>
      </c>
      <c r="F35" s="289">
        <f t="shared" si="13"/>
        <v>0</v>
      </c>
      <c r="G35" s="21"/>
      <c r="H35" s="278"/>
      <c r="I35" s="284">
        <f t="shared" si="0"/>
        <v>0</v>
      </c>
      <c r="J35" s="278"/>
      <c r="K35" s="278"/>
      <c r="L35" s="26">
        <f t="shared" si="1"/>
        <v>0</v>
      </c>
      <c r="M35" s="26">
        <f t="shared" si="2"/>
        <v>0</v>
      </c>
      <c r="N35" s="26">
        <f t="shared" si="3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  <c r="R35" s="26">
        <f t="shared" si="7"/>
        <v>0</v>
      </c>
      <c r="S35" s="26">
        <f t="shared" si="8"/>
        <v>0</v>
      </c>
      <c r="T35" s="26">
        <f t="shared" si="9"/>
        <v>0</v>
      </c>
      <c r="U35" s="26">
        <f t="shared" si="10"/>
        <v>0</v>
      </c>
      <c r="V35" s="26">
        <f t="shared" si="11"/>
        <v>0</v>
      </c>
      <c r="W35" s="63">
        <f t="shared" si="12"/>
        <v>0</v>
      </c>
      <c r="X35" s="74"/>
    </row>
    <row r="36" spans="1:24" ht="33.75" customHeight="1">
      <c r="A36" s="39" t="s">
        <v>231</v>
      </c>
      <c r="B36" s="40" t="s">
        <v>229</v>
      </c>
      <c r="C36" s="40" t="s">
        <v>198</v>
      </c>
      <c r="D36" s="40" t="s">
        <v>195</v>
      </c>
      <c r="E36" s="41" t="s">
        <v>232</v>
      </c>
      <c r="F36" s="289">
        <f t="shared" si="13"/>
        <v>0</v>
      </c>
      <c r="G36" s="41"/>
      <c r="H36" s="284"/>
      <c r="I36" s="284">
        <f t="shared" si="0"/>
        <v>0</v>
      </c>
      <c r="J36" s="284"/>
      <c r="K36" s="284"/>
      <c r="L36" s="26">
        <f t="shared" si="1"/>
        <v>0</v>
      </c>
      <c r="M36" s="26">
        <f t="shared" si="2"/>
        <v>0</v>
      </c>
      <c r="N36" s="26">
        <f t="shared" si="3"/>
        <v>0</v>
      </c>
      <c r="O36" s="26">
        <f t="shared" si="4"/>
        <v>0</v>
      </c>
      <c r="P36" s="26">
        <f t="shared" si="5"/>
        <v>0</v>
      </c>
      <c r="Q36" s="26">
        <f t="shared" si="6"/>
        <v>0</v>
      </c>
      <c r="R36" s="26">
        <f t="shared" si="7"/>
        <v>0</v>
      </c>
      <c r="S36" s="26">
        <f t="shared" si="8"/>
        <v>0</v>
      </c>
      <c r="T36" s="26">
        <f t="shared" si="9"/>
        <v>0</v>
      </c>
      <c r="U36" s="26">
        <f t="shared" si="10"/>
        <v>0</v>
      </c>
      <c r="V36" s="26">
        <f t="shared" si="11"/>
        <v>0</v>
      </c>
      <c r="W36" s="63">
        <f t="shared" si="12"/>
        <v>0</v>
      </c>
      <c r="X36" s="74"/>
    </row>
    <row r="37" spans="1:24" ht="12.75" customHeight="1">
      <c r="A37" s="39"/>
      <c r="B37" s="40"/>
      <c r="C37" s="40"/>
      <c r="D37" s="40"/>
      <c r="E37" s="21" t="s">
        <v>200</v>
      </c>
      <c r="F37" s="289">
        <f t="shared" si="13"/>
        <v>0</v>
      </c>
      <c r="G37" s="21"/>
      <c r="H37" s="278"/>
      <c r="I37" s="284">
        <f t="shared" si="0"/>
        <v>0</v>
      </c>
      <c r="J37" s="278"/>
      <c r="K37" s="278"/>
      <c r="L37" s="26">
        <f t="shared" si="1"/>
        <v>0</v>
      </c>
      <c r="M37" s="26">
        <f t="shared" si="2"/>
        <v>0</v>
      </c>
      <c r="N37" s="26">
        <f t="shared" si="3"/>
        <v>0</v>
      </c>
      <c r="O37" s="26">
        <f t="shared" si="4"/>
        <v>0</v>
      </c>
      <c r="P37" s="26">
        <f t="shared" si="5"/>
        <v>0</v>
      </c>
      <c r="Q37" s="26">
        <f t="shared" si="6"/>
        <v>0</v>
      </c>
      <c r="R37" s="26">
        <f t="shared" si="7"/>
        <v>0</v>
      </c>
      <c r="S37" s="26">
        <f t="shared" si="8"/>
        <v>0</v>
      </c>
      <c r="T37" s="26">
        <f t="shared" si="9"/>
        <v>0</v>
      </c>
      <c r="U37" s="26">
        <f t="shared" si="10"/>
        <v>0</v>
      </c>
      <c r="V37" s="26">
        <f t="shared" si="11"/>
        <v>0</v>
      </c>
      <c r="W37" s="63">
        <f t="shared" si="12"/>
        <v>0</v>
      </c>
      <c r="X37" s="74"/>
    </row>
    <row r="38" spans="1:24" ht="27.75" customHeight="1">
      <c r="A38" s="39" t="s">
        <v>233</v>
      </c>
      <c r="B38" s="40" t="s">
        <v>229</v>
      </c>
      <c r="C38" s="40" t="s">
        <v>198</v>
      </c>
      <c r="D38" s="40" t="s">
        <v>198</v>
      </c>
      <c r="E38" s="24" t="s">
        <v>234</v>
      </c>
      <c r="F38" s="289">
        <f t="shared" si="13"/>
        <v>0</v>
      </c>
      <c r="G38" s="24"/>
      <c r="H38" s="285"/>
      <c r="I38" s="284">
        <f t="shared" si="0"/>
        <v>0</v>
      </c>
      <c r="J38" s="285"/>
      <c r="K38" s="285"/>
      <c r="L38" s="26">
        <f t="shared" si="1"/>
        <v>0</v>
      </c>
      <c r="M38" s="26">
        <f t="shared" si="2"/>
        <v>0</v>
      </c>
      <c r="N38" s="26">
        <f t="shared" si="3"/>
        <v>0</v>
      </c>
      <c r="O38" s="26">
        <f t="shared" si="4"/>
        <v>0</v>
      </c>
      <c r="P38" s="26">
        <f t="shared" si="5"/>
        <v>0</v>
      </c>
      <c r="Q38" s="26">
        <f t="shared" si="6"/>
        <v>0</v>
      </c>
      <c r="R38" s="26">
        <f t="shared" si="7"/>
        <v>0</v>
      </c>
      <c r="S38" s="26">
        <f t="shared" si="8"/>
        <v>0</v>
      </c>
      <c r="T38" s="26">
        <f t="shared" si="9"/>
        <v>0</v>
      </c>
      <c r="U38" s="26">
        <f t="shared" si="10"/>
        <v>0</v>
      </c>
      <c r="V38" s="26">
        <f t="shared" si="11"/>
        <v>0</v>
      </c>
      <c r="W38" s="63">
        <f t="shared" si="12"/>
        <v>0</v>
      </c>
      <c r="X38" s="74"/>
    </row>
    <row r="39" spans="1:24" ht="30" customHeight="1">
      <c r="A39" s="39" t="s">
        <v>235</v>
      </c>
      <c r="B39" s="40" t="s">
        <v>229</v>
      </c>
      <c r="C39" s="40" t="s">
        <v>222</v>
      </c>
      <c r="D39" s="40" t="s">
        <v>195</v>
      </c>
      <c r="E39" s="41" t="s">
        <v>236</v>
      </c>
      <c r="F39" s="289">
        <f t="shared" si="13"/>
        <v>15644</v>
      </c>
      <c r="G39" s="41">
        <v>15605.2</v>
      </c>
      <c r="H39" s="285">
        <v>38.8</v>
      </c>
      <c r="I39" s="284">
        <f t="shared" si="0"/>
        <v>133420</v>
      </c>
      <c r="J39" s="285">
        <v>108920</v>
      </c>
      <c r="K39" s="285">
        <v>24500</v>
      </c>
      <c r="L39" s="26">
        <f t="shared" si="1"/>
        <v>149691.08000000002</v>
      </c>
      <c r="M39" s="26">
        <f t="shared" si="2"/>
        <v>119703.08</v>
      </c>
      <c r="N39" s="26">
        <f t="shared" si="3"/>
        <v>29988</v>
      </c>
      <c r="O39" s="26">
        <f t="shared" si="4"/>
        <v>16271.080000000016</v>
      </c>
      <c r="P39" s="26">
        <f t="shared" si="5"/>
        <v>10783.080000000002</v>
      </c>
      <c r="Q39" s="26">
        <f t="shared" si="6"/>
        <v>5488</v>
      </c>
      <c r="R39" s="26">
        <f t="shared" si="7"/>
        <v>158672.5448</v>
      </c>
      <c r="S39" s="26">
        <f t="shared" si="8"/>
        <v>126885.2648</v>
      </c>
      <c r="T39" s="26">
        <f t="shared" si="9"/>
        <v>31787.28</v>
      </c>
      <c r="U39" s="26">
        <f t="shared" si="10"/>
        <v>166606.17204</v>
      </c>
      <c r="V39" s="26">
        <f t="shared" si="11"/>
        <v>133229.52804</v>
      </c>
      <c r="W39" s="63">
        <f t="shared" si="12"/>
        <v>33376.644</v>
      </c>
      <c r="X39" s="74"/>
    </row>
    <row r="40" spans="1:24" ht="12.75" customHeight="1">
      <c r="A40" s="39"/>
      <c r="B40" s="40"/>
      <c r="C40" s="40"/>
      <c r="D40" s="40"/>
      <c r="E40" s="21" t="s">
        <v>200</v>
      </c>
      <c r="F40" s="289">
        <f t="shared" si="13"/>
        <v>0</v>
      </c>
      <c r="G40" s="21"/>
      <c r="H40" s="278"/>
      <c r="I40" s="284">
        <f t="shared" si="0"/>
        <v>0</v>
      </c>
      <c r="J40" s="278"/>
      <c r="K40" s="278"/>
      <c r="L40" s="26">
        <f t="shared" si="1"/>
        <v>0</v>
      </c>
      <c r="M40" s="26">
        <f t="shared" si="2"/>
        <v>0</v>
      </c>
      <c r="N40" s="26">
        <f t="shared" si="3"/>
        <v>0</v>
      </c>
      <c r="O40" s="26">
        <f t="shared" si="4"/>
        <v>0</v>
      </c>
      <c r="P40" s="26">
        <f t="shared" si="5"/>
        <v>0</v>
      </c>
      <c r="Q40" s="26">
        <f t="shared" si="6"/>
        <v>0</v>
      </c>
      <c r="R40" s="26">
        <f t="shared" si="7"/>
        <v>0</v>
      </c>
      <c r="S40" s="26">
        <f t="shared" si="8"/>
        <v>0</v>
      </c>
      <c r="T40" s="26">
        <f t="shared" si="9"/>
        <v>0</v>
      </c>
      <c r="U40" s="26">
        <f t="shared" si="10"/>
        <v>0</v>
      </c>
      <c r="V40" s="26">
        <f t="shared" si="11"/>
        <v>0</v>
      </c>
      <c r="W40" s="63">
        <f t="shared" si="12"/>
        <v>0</v>
      </c>
      <c r="X40" s="74"/>
    </row>
    <row r="41" spans="1:24" ht="12.75" customHeight="1">
      <c r="A41" s="39">
        <v>2421</v>
      </c>
      <c r="B41" s="40">
        <v>4</v>
      </c>
      <c r="C41" s="40">
        <v>2</v>
      </c>
      <c r="D41" s="40">
        <v>1</v>
      </c>
      <c r="E41" s="21" t="s">
        <v>618</v>
      </c>
      <c r="F41" s="289">
        <f t="shared" si="13"/>
        <v>0</v>
      </c>
      <c r="G41" s="21"/>
      <c r="H41" s="278"/>
      <c r="I41" s="284">
        <f t="shared" si="0"/>
        <v>58420</v>
      </c>
      <c r="J41" s="278">
        <v>58420</v>
      </c>
      <c r="K41" s="278"/>
      <c r="L41" s="26">
        <f t="shared" si="1"/>
        <v>64203.58</v>
      </c>
      <c r="M41" s="26">
        <f t="shared" si="2"/>
        <v>64203.58</v>
      </c>
      <c r="N41" s="26">
        <f t="shared" si="3"/>
        <v>0</v>
      </c>
      <c r="O41" s="26">
        <f t="shared" si="4"/>
        <v>5783.580000000002</v>
      </c>
      <c r="P41" s="26">
        <f t="shared" si="5"/>
        <v>5783.580000000002</v>
      </c>
      <c r="Q41" s="26">
        <f t="shared" si="6"/>
        <v>0</v>
      </c>
      <c r="R41" s="26">
        <f t="shared" si="7"/>
        <v>68055.7948</v>
      </c>
      <c r="S41" s="26">
        <f t="shared" si="8"/>
        <v>68055.7948</v>
      </c>
      <c r="T41" s="26">
        <f t="shared" si="9"/>
        <v>0</v>
      </c>
      <c r="U41" s="26">
        <f t="shared" si="10"/>
        <v>71458.58454000001</v>
      </c>
      <c r="V41" s="26">
        <f t="shared" si="11"/>
        <v>71458.58454000001</v>
      </c>
      <c r="W41" s="63">
        <f t="shared" si="12"/>
        <v>0</v>
      </c>
      <c r="X41" s="74"/>
    </row>
    <row r="42" spans="1:24" ht="12.75" customHeight="1">
      <c r="A42" s="39" t="s">
        <v>237</v>
      </c>
      <c r="B42" s="40" t="s">
        <v>229</v>
      </c>
      <c r="C42" s="40" t="s">
        <v>222</v>
      </c>
      <c r="D42" s="40" t="s">
        <v>238</v>
      </c>
      <c r="E42" s="24" t="s">
        <v>239</v>
      </c>
      <c r="F42" s="289">
        <f t="shared" si="13"/>
        <v>7154.900000000001</v>
      </c>
      <c r="G42" s="24">
        <v>7116.1</v>
      </c>
      <c r="H42" s="285">
        <v>38.8</v>
      </c>
      <c r="I42" s="284">
        <f t="shared" si="0"/>
        <v>75000</v>
      </c>
      <c r="J42" s="285">
        <v>50500</v>
      </c>
      <c r="K42" s="285">
        <v>24500</v>
      </c>
      <c r="L42" s="26">
        <f t="shared" si="1"/>
        <v>85487.5</v>
      </c>
      <c r="M42" s="26">
        <f t="shared" si="2"/>
        <v>55499.5</v>
      </c>
      <c r="N42" s="26">
        <f t="shared" si="3"/>
        <v>29988</v>
      </c>
      <c r="O42" s="26">
        <f t="shared" si="4"/>
        <v>10487.5</v>
      </c>
      <c r="P42" s="26">
        <f t="shared" si="5"/>
        <v>4999.5</v>
      </c>
      <c r="Q42" s="26">
        <f t="shared" si="6"/>
        <v>5488</v>
      </c>
      <c r="R42" s="26">
        <f t="shared" si="7"/>
        <v>90616.75</v>
      </c>
      <c r="S42" s="26">
        <f t="shared" si="8"/>
        <v>58829.47</v>
      </c>
      <c r="T42" s="26">
        <f t="shared" si="9"/>
        <v>31787.28</v>
      </c>
      <c r="U42" s="26">
        <f t="shared" si="10"/>
        <v>95147.5875</v>
      </c>
      <c r="V42" s="26">
        <f t="shared" si="11"/>
        <v>61770.9435</v>
      </c>
      <c r="W42" s="63">
        <f t="shared" si="12"/>
        <v>33376.644</v>
      </c>
      <c r="X42" s="74"/>
    </row>
    <row r="43" spans="1:24" ht="23.25" customHeight="1">
      <c r="A43" s="39" t="s">
        <v>240</v>
      </c>
      <c r="B43" s="40" t="s">
        <v>229</v>
      </c>
      <c r="C43" s="40" t="s">
        <v>204</v>
      </c>
      <c r="D43" s="40" t="s">
        <v>195</v>
      </c>
      <c r="E43" s="41" t="s">
        <v>241</v>
      </c>
      <c r="F43" s="289">
        <f t="shared" si="13"/>
        <v>0</v>
      </c>
      <c r="G43" s="41"/>
      <c r="H43" s="284"/>
      <c r="I43" s="284">
        <f t="shared" si="0"/>
        <v>0</v>
      </c>
      <c r="J43" s="284"/>
      <c r="K43" s="284"/>
      <c r="L43" s="26">
        <f t="shared" si="1"/>
        <v>0</v>
      </c>
      <c r="M43" s="26">
        <f t="shared" si="2"/>
        <v>0</v>
      </c>
      <c r="N43" s="26">
        <f t="shared" si="3"/>
        <v>0</v>
      </c>
      <c r="O43" s="26">
        <f t="shared" si="4"/>
        <v>0</v>
      </c>
      <c r="P43" s="26">
        <f t="shared" si="5"/>
        <v>0</v>
      </c>
      <c r="Q43" s="26">
        <f t="shared" si="6"/>
        <v>0</v>
      </c>
      <c r="R43" s="26">
        <f t="shared" si="7"/>
        <v>0</v>
      </c>
      <c r="S43" s="26">
        <f t="shared" si="8"/>
        <v>0</v>
      </c>
      <c r="T43" s="26">
        <f t="shared" si="9"/>
        <v>0</v>
      </c>
      <c r="U43" s="26">
        <f t="shared" si="10"/>
        <v>0</v>
      </c>
      <c r="V43" s="26">
        <f t="shared" si="11"/>
        <v>0</v>
      </c>
      <c r="W43" s="63">
        <f t="shared" si="12"/>
        <v>0</v>
      </c>
      <c r="X43" s="73"/>
    </row>
    <row r="44" spans="1:24" ht="12.75" customHeight="1">
      <c r="A44" s="39"/>
      <c r="B44" s="40"/>
      <c r="C44" s="40"/>
      <c r="D44" s="40"/>
      <c r="E44" s="21" t="s">
        <v>200</v>
      </c>
      <c r="F44" s="289">
        <f t="shared" si="13"/>
        <v>0</v>
      </c>
      <c r="G44" s="21"/>
      <c r="H44" s="278"/>
      <c r="I44" s="284">
        <f t="shared" si="0"/>
        <v>0</v>
      </c>
      <c r="J44" s="278"/>
      <c r="K44" s="278"/>
      <c r="L44" s="26">
        <f t="shared" si="1"/>
        <v>0</v>
      </c>
      <c r="M44" s="26">
        <f t="shared" si="2"/>
        <v>0</v>
      </c>
      <c r="N44" s="26">
        <f t="shared" si="3"/>
        <v>0</v>
      </c>
      <c r="O44" s="26">
        <f t="shared" si="4"/>
        <v>0</v>
      </c>
      <c r="P44" s="26">
        <f t="shared" si="5"/>
        <v>0</v>
      </c>
      <c r="Q44" s="26">
        <f t="shared" si="6"/>
        <v>0</v>
      </c>
      <c r="R44" s="26">
        <f t="shared" si="7"/>
        <v>0</v>
      </c>
      <c r="S44" s="26">
        <f t="shared" si="8"/>
        <v>0</v>
      </c>
      <c r="T44" s="26">
        <f t="shared" si="9"/>
        <v>0</v>
      </c>
      <c r="U44" s="26">
        <f t="shared" si="10"/>
        <v>0</v>
      </c>
      <c r="V44" s="26">
        <f t="shared" si="11"/>
        <v>0</v>
      </c>
      <c r="W44" s="63">
        <f t="shared" si="12"/>
        <v>0</v>
      </c>
      <c r="X44" s="74"/>
    </row>
    <row r="45" spans="1:24" ht="12.75" customHeight="1">
      <c r="A45" s="39" t="s">
        <v>242</v>
      </c>
      <c r="B45" s="40" t="s">
        <v>229</v>
      </c>
      <c r="C45" s="40" t="s">
        <v>204</v>
      </c>
      <c r="D45" s="40" t="s">
        <v>211</v>
      </c>
      <c r="E45" s="24" t="s">
        <v>243</v>
      </c>
      <c r="F45" s="289">
        <f t="shared" si="13"/>
        <v>0</v>
      </c>
      <c r="G45" s="41"/>
      <c r="H45" s="285"/>
      <c r="I45" s="284">
        <f t="shared" si="0"/>
        <v>0</v>
      </c>
      <c r="J45" s="285"/>
      <c r="K45" s="285"/>
      <c r="L45" s="26">
        <f t="shared" si="1"/>
        <v>0</v>
      </c>
      <c r="M45" s="26">
        <f t="shared" si="2"/>
        <v>0</v>
      </c>
      <c r="N45" s="26">
        <f t="shared" si="3"/>
        <v>0</v>
      </c>
      <c r="O45" s="26">
        <f t="shared" si="4"/>
        <v>0</v>
      </c>
      <c r="P45" s="26">
        <f t="shared" si="5"/>
        <v>0</v>
      </c>
      <c r="Q45" s="26">
        <f t="shared" si="6"/>
        <v>0</v>
      </c>
      <c r="R45" s="26">
        <f t="shared" si="7"/>
        <v>0</v>
      </c>
      <c r="S45" s="26">
        <f t="shared" si="8"/>
        <v>0</v>
      </c>
      <c r="T45" s="26">
        <f t="shared" si="9"/>
        <v>0</v>
      </c>
      <c r="U45" s="26">
        <f t="shared" si="10"/>
        <v>0</v>
      </c>
      <c r="V45" s="26">
        <f t="shared" si="11"/>
        <v>0</v>
      </c>
      <c r="W45" s="63">
        <f t="shared" si="12"/>
        <v>0</v>
      </c>
      <c r="X45" s="73"/>
    </row>
    <row r="46" spans="1:24" ht="24" customHeight="1">
      <c r="A46" s="39" t="s">
        <v>244</v>
      </c>
      <c r="B46" s="40" t="s">
        <v>229</v>
      </c>
      <c r="C46" s="40" t="s">
        <v>211</v>
      </c>
      <c r="D46" s="40" t="s">
        <v>195</v>
      </c>
      <c r="E46" s="41" t="s">
        <v>245</v>
      </c>
      <c r="F46" s="289">
        <f t="shared" si="13"/>
        <v>56276.9</v>
      </c>
      <c r="G46" s="41">
        <v>50334.6</v>
      </c>
      <c r="H46" s="284">
        <v>5942.3</v>
      </c>
      <c r="I46" s="284">
        <f t="shared" si="0"/>
        <v>973897.8</v>
      </c>
      <c r="J46" s="284">
        <v>81470</v>
      </c>
      <c r="K46" s="284">
        <v>892427.8</v>
      </c>
      <c r="L46" s="26">
        <f t="shared" si="1"/>
        <v>1181867.1572</v>
      </c>
      <c r="M46" s="26">
        <f t="shared" si="2"/>
        <v>89535.53</v>
      </c>
      <c r="N46" s="26">
        <f t="shared" si="3"/>
        <v>1092331.6272</v>
      </c>
      <c r="O46" s="26">
        <f t="shared" si="4"/>
        <v>207969.35719999997</v>
      </c>
      <c r="P46" s="26">
        <f t="shared" si="5"/>
        <v>8065.529999999999</v>
      </c>
      <c r="Q46" s="26">
        <f t="shared" si="6"/>
        <v>199903.82719999994</v>
      </c>
      <c r="R46" s="26">
        <f t="shared" si="7"/>
        <v>1252779.186632</v>
      </c>
      <c r="S46" s="26">
        <f t="shared" si="8"/>
        <v>94907.6618</v>
      </c>
      <c r="T46" s="26">
        <f t="shared" si="9"/>
        <v>1157871.524832</v>
      </c>
      <c r="U46" s="26">
        <f t="shared" si="10"/>
        <v>1315418.1459636</v>
      </c>
      <c r="V46" s="26">
        <f t="shared" si="11"/>
        <v>99653.04489</v>
      </c>
      <c r="W46" s="63">
        <f t="shared" si="12"/>
        <v>1215765.1010736001</v>
      </c>
      <c r="X46" s="73"/>
    </row>
    <row r="47" spans="1:24" ht="12.75" customHeight="1">
      <c r="A47" s="39"/>
      <c r="B47" s="40"/>
      <c r="C47" s="40"/>
      <c r="D47" s="40"/>
      <c r="E47" s="21" t="s">
        <v>200</v>
      </c>
      <c r="F47" s="289">
        <f t="shared" si="13"/>
        <v>0</v>
      </c>
      <c r="G47" s="21"/>
      <c r="H47" s="278"/>
      <c r="I47" s="284">
        <f t="shared" si="0"/>
        <v>0</v>
      </c>
      <c r="J47" s="278"/>
      <c r="K47" s="278"/>
      <c r="L47" s="26">
        <f t="shared" si="1"/>
        <v>0</v>
      </c>
      <c r="M47" s="26">
        <f t="shared" si="2"/>
        <v>0</v>
      </c>
      <c r="N47" s="26">
        <f t="shared" si="3"/>
        <v>0</v>
      </c>
      <c r="O47" s="26">
        <f t="shared" si="4"/>
        <v>0</v>
      </c>
      <c r="P47" s="26">
        <f t="shared" si="5"/>
        <v>0</v>
      </c>
      <c r="Q47" s="26">
        <f t="shared" si="6"/>
        <v>0</v>
      </c>
      <c r="R47" s="26">
        <f t="shared" si="7"/>
        <v>0</v>
      </c>
      <c r="S47" s="26">
        <f t="shared" si="8"/>
        <v>0</v>
      </c>
      <c r="T47" s="26">
        <f t="shared" si="9"/>
        <v>0</v>
      </c>
      <c r="U47" s="26">
        <f t="shared" si="10"/>
        <v>0</v>
      </c>
      <c r="V47" s="26">
        <f t="shared" si="11"/>
        <v>0</v>
      </c>
      <c r="W47" s="63">
        <f t="shared" si="12"/>
        <v>0</v>
      </c>
      <c r="X47" s="73"/>
    </row>
    <row r="48" spans="1:24" ht="12.75" customHeight="1">
      <c r="A48" s="39" t="s">
        <v>246</v>
      </c>
      <c r="B48" s="40" t="s">
        <v>229</v>
      </c>
      <c r="C48" s="40" t="s">
        <v>211</v>
      </c>
      <c r="D48" s="40" t="s">
        <v>198</v>
      </c>
      <c r="E48" s="24" t="s">
        <v>247</v>
      </c>
      <c r="F48" s="289">
        <f t="shared" si="13"/>
        <v>56276.9</v>
      </c>
      <c r="G48" s="41">
        <v>50334.6</v>
      </c>
      <c r="H48" s="284">
        <v>5942.3</v>
      </c>
      <c r="I48" s="284">
        <f t="shared" si="0"/>
        <v>947122.8</v>
      </c>
      <c r="J48" s="284">
        <v>81470</v>
      </c>
      <c r="K48" s="284">
        <v>865652.8</v>
      </c>
      <c r="L48" s="26">
        <f t="shared" si="1"/>
        <v>1149094.5572000002</v>
      </c>
      <c r="M48" s="26">
        <f t="shared" si="2"/>
        <v>89535.53</v>
      </c>
      <c r="N48" s="26">
        <f t="shared" si="3"/>
        <v>1059559.0272000001</v>
      </c>
      <c r="O48" s="26">
        <f t="shared" si="4"/>
        <v>201971.7572000001</v>
      </c>
      <c r="P48" s="26">
        <f t="shared" si="5"/>
        <v>8065.529999999999</v>
      </c>
      <c r="Q48" s="26">
        <f t="shared" si="6"/>
        <v>193906.22720000008</v>
      </c>
      <c r="R48" s="26">
        <f t="shared" si="7"/>
        <v>1218040.2306320001</v>
      </c>
      <c r="S48" s="26">
        <f t="shared" si="8"/>
        <v>94907.6618</v>
      </c>
      <c r="T48" s="26">
        <f t="shared" si="9"/>
        <v>1123132.5688320003</v>
      </c>
      <c r="U48" s="26">
        <f t="shared" si="10"/>
        <v>1278942.2421636002</v>
      </c>
      <c r="V48" s="26">
        <f t="shared" si="11"/>
        <v>99653.04489</v>
      </c>
      <c r="W48" s="63">
        <f t="shared" si="12"/>
        <v>1179289.1972736004</v>
      </c>
      <c r="X48" s="74"/>
    </row>
    <row r="49" spans="1:24" ht="12.75" customHeight="1">
      <c r="A49" s="39" t="s">
        <v>248</v>
      </c>
      <c r="B49" s="40" t="s">
        <v>229</v>
      </c>
      <c r="C49" s="40" t="s">
        <v>211</v>
      </c>
      <c r="D49" s="40" t="s">
        <v>211</v>
      </c>
      <c r="E49" s="24" t="s">
        <v>249</v>
      </c>
      <c r="F49" s="289">
        <f t="shared" si="13"/>
        <v>0</v>
      </c>
      <c r="G49" s="24">
        <v>0</v>
      </c>
      <c r="H49" s="285"/>
      <c r="I49" s="284">
        <f t="shared" si="0"/>
        <v>26775</v>
      </c>
      <c r="J49" s="285"/>
      <c r="K49" s="285">
        <v>26775</v>
      </c>
      <c r="L49" s="26">
        <f t="shared" si="1"/>
        <v>32772.6</v>
      </c>
      <c r="M49" s="26">
        <f t="shared" si="2"/>
        <v>0</v>
      </c>
      <c r="N49" s="26">
        <f t="shared" si="3"/>
        <v>32772.6</v>
      </c>
      <c r="O49" s="26">
        <f t="shared" si="4"/>
        <v>5997.5999999999985</v>
      </c>
      <c r="P49" s="26">
        <f t="shared" si="5"/>
        <v>0</v>
      </c>
      <c r="Q49" s="26">
        <f t="shared" si="6"/>
        <v>5997.5999999999985</v>
      </c>
      <c r="R49" s="26">
        <f t="shared" si="7"/>
        <v>34738.956</v>
      </c>
      <c r="S49" s="26">
        <f t="shared" si="8"/>
        <v>0</v>
      </c>
      <c r="T49" s="26">
        <f t="shared" si="9"/>
        <v>34738.956</v>
      </c>
      <c r="U49" s="26">
        <f t="shared" si="10"/>
        <v>36475.9038</v>
      </c>
      <c r="V49" s="26">
        <f t="shared" si="11"/>
        <v>0</v>
      </c>
      <c r="W49" s="63">
        <f t="shared" si="12"/>
        <v>36475.9038</v>
      </c>
      <c r="X49" s="73"/>
    </row>
    <row r="50" spans="1:24" ht="26.25" customHeight="1">
      <c r="A50" s="39" t="s">
        <v>250</v>
      </c>
      <c r="B50" s="40" t="s">
        <v>229</v>
      </c>
      <c r="C50" s="40" t="s">
        <v>251</v>
      </c>
      <c r="D50" s="40" t="s">
        <v>195</v>
      </c>
      <c r="E50" s="41" t="s">
        <v>252</v>
      </c>
      <c r="F50" s="289">
        <f t="shared" si="13"/>
        <v>0</v>
      </c>
      <c r="G50" s="41"/>
      <c r="H50" s="284"/>
      <c r="I50" s="284">
        <f t="shared" si="0"/>
        <v>0</v>
      </c>
      <c r="J50" s="284"/>
      <c r="K50" s="284"/>
      <c r="L50" s="26">
        <f t="shared" si="1"/>
        <v>0</v>
      </c>
      <c r="M50" s="26">
        <f t="shared" si="2"/>
        <v>0</v>
      </c>
      <c r="N50" s="26">
        <f t="shared" si="3"/>
        <v>0</v>
      </c>
      <c r="O50" s="26">
        <f t="shared" si="4"/>
        <v>0</v>
      </c>
      <c r="P50" s="26">
        <f t="shared" si="5"/>
        <v>0</v>
      </c>
      <c r="Q50" s="26">
        <f t="shared" si="6"/>
        <v>0</v>
      </c>
      <c r="R50" s="26">
        <f t="shared" si="7"/>
        <v>0</v>
      </c>
      <c r="S50" s="26">
        <f t="shared" si="8"/>
        <v>0</v>
      </c>
      <c r="T50" s="26">
        <f t="shared" si="9"/>
        <v>0</v>
      </c>
      <c r="U50" s="26">
        <f t="shared" si="10"/>
        <v>0</v>
      </c>
      <c r="V50" s="26">
        <f t="shared" si="11"/>
        <v>0</v>
      </c>
      <c r="W50" s="63">
        <f t="shared" si="12"/>
        <v>0</v>
      </c>
      <c r="X50" s="74"/>
    </row>
    <row r="51" spans="1:24" ht="12.75" customHeight="1">
      <c r="A51" s="39"/>
      <c r="B51" s="40"/>
      <c r="C51" s="40"/>
      <c r="D51" s="40"/>
      <c r="E51" s="21" t="s">
        <v>200</v>
      </c>
      <c r="F51" s="289">
        <f t="shared" si="13"/>
        <v>0</v>
      </c>
      <c r="G51" s="21"/>
      <c r="H51" s="278"/>
      <c r="I51" s="284">
        <f t="shared" si="0"/>
        <v>0</v>
      </c>
      <c r="J51" s="278"/>
      <c r="K51" s="278"/>
      <c r="L51" s="26">
        <f t="shared" si="1"/>
        <v>0</v>
      </c>
      <c r="M51" s="26">
        <f t="shared" si="2"/>
        <v>0</v>
      </c>
      <c r="N51" s="26">
        <f t="shared" si="3"/>
        <v>0</v>
      </c>
      <c r="O51" s="26">
        <f t="shared" si="4"/>
        <v>0</v>
      </c>
      <c r="P51" s="26">
        <f t="shared" si="5"/>
        <v>0</v>
      </c>
      <c r="Q51" s="26">
        <f t="shared" si="6"/>
        <v>0</v>
      </c>
      <c r="R51" s="26">
        <f t="shared" si="7"/>
        <v>0</v>
      </c>
      <c r="S51" s="26">
        <f t="shared" si="8"/>
        <v>0</v>
      </c>
      <c r="T51" s="26">
        <f t="shared" si="9"/>
        <v>0</v>
      </c>
      <c r="U51" s="26">
        <f t="shared" si="10"/>
        <v>0</v>
      </c>
      <c r="V51" s="26">
        <f t="shared" si="11"/>
        <v>0</v>
      </c>
      <c r="W51" s="63">
        <f t="shared" si="12"/>
        <v>0</v>
      </c>
      <c r="X51" s="73"/>
    </row>
    <row r="52" spans="1:24" ht="12.75" customHeight="1">
      <c r="A52" s="39" t="s">
        <v>253</v>
      </c>
      <c r="B52" s="40" t="s">
        <v>229</v>
      </c>
      <c r="C52" s="40" t="s">
        <v>251</v>
      </c>
      <c r="D52" s="40" t="s">
        <v>204</v>
      </c>
      <c r="E52" s="21" t="s">
        <v>254</v>
      </c>
      <c r="F52" s="289">
        <f t="shared" si="13"/>
        <v>0</v>
      </c>
      <c r="G52" s="21"/>
      <c r="H52" s="278"/>
      <c r="I52" s="284">
        <f t="shared" si="0"/>
        <v>0</v>
      </c>
      <c r="J52" s="278"/>
      <c r="K52" s="278"/>
      <c r="L52" s="26">
        <f t="shared" si="1"/>
        <v>0</v>
      </c>
      <c r="M52" s="26">
        <f t="shared" si="2"/>
        <v>0</v>
      </c>
      <c r="N52" s="26">
        <f t="shared" si="3"/>
        <v>0</v>
      </c>
      <c r="O52" s="26">
        <f t="shared" si="4"/>
        <v>0</v>
      </c>
      <c r="P52" s="26">
        <f t="shared" si="5"/>
        <v>0</v>
      </c>
      <c r="Q52" s="26">
        <f t="shared" si="6"/>
        <v>0</v>
      </c>
      <c r="R52" s="26">
        <f t="shared" si="7"/>
        <v>0</v>
      </c>
      <c r="S52" s="26">
        <f t="shared" si="8"/>
        <v>0</v>
      </c>
      <c r="T52" s="26">
        <f t="shared" si="9"/>
        <v>0</v>
      </c>
      <c r="U52" s="26">
        <f t="shared" si="10"/>
        <v>0</v>
      </c>
      <c r="V52" s="26">
        <f t="shared" si="11"/>
        <v>0</v>
      </c>
      <c r="W52" s="63">
        <f t="shared" si="12"/>
        <v>0</v>
      </c>
      <c r="X52" s="73"/>
    </row>
    <row r="53" spans="1:24" ht="30.75" customHeight="1">
      <c r="A53" s="39" t="s">
        <v>255</v>
      </c>
      <c r="B53" s="40" t="s">
        <v>229</v>
      </c>
      <c r="C53" s="40" t="s">
        <v>256</v>
      </c>
      <c r="D53" s="40" t="s">
        <v>195</v>
      </c>
      <c r="E53" s="41" t="s">
        <v>257</v>
      </c>
      <c r="F53" s="289">
        <f t="shared" si="13"/>
        <v>0</v>
      </c>
      <c r="G53" s="41"/>
      <c r="H53" s="284"/>
      <c r="I53" s="284">
        <f t="shared" si="0"/>
        <v>0</v>
      </c>
      <c r="J53" s="284"/>
      <c r="K53" s="284"/>
      <c r="L53" s="26">
        <f t="shared" si="1"/>
        <v>0</v>
      </c>
      <c r="M53" s="26">
        <f t="shared" si="2"/>
        <v>0</v>
      </c>
      <c r="N53" s="26">
        <f t="shared" si="3"/>
        <v>0</v>
      </c>
      <c r="O53" s="26">
        <f t="shared" si="4"/>
        <v>0</v>
      </c>
      <c r="P53" s="26">
        <f t="shared" si="5"/>
        <v>0</v>
      </c>
      <c r="Q53" s="26">
        <f t="shared" si="6"/>
        <v>0</v>
      </c>
      <c r="R53" s="26">
        <f t="shared" si="7"/>
        <v>0</v>
      </c>
      <c r="S53" s="26">
        <f t="shared" si="8"/>
        <v>0</v>
      </c>
      <c r="T53" s="26">
        <f t="shared" si="9"/>
        <v>0</v>
      </c>
      <c r="U53" s="26">
        <f t="shared" si="10"/>
        <v>0</v>
      </c>
      <c r="V53" s="26">
        <f t="shared" si="11"/>
        <v>0</v>
      </c>
      <c r="W53" s="63">
        <f t="shared" si="12"/>
        <v>0</v>
      </c>
      <c r="X53" s="74"/>
    </row>
    <row r="54" spans="1:24" ht="12.75" customHeight="1">
      <c r="A54" s="39"/>
      <c r="B54" s="40"/>
      <c r="C54" s="40"/>
      <c r="D54" s="40"/>
      <c r="E54" s="21" t="s">
        <v>200</v>
      </c>
      <c r="F54" s="289">
        <f t="shared" si="13"/>
        <v>0</v>
      </c>
      <c r="G54" s="21"/>
      <c r="H54" s="278"/>
      <c r="I54" s="284">
        <f t="shared" si="0"/>
        <v>0</v>
      </c>
      <c r="J54" s="278"/>
      <c r="K54" s="278"/>
      <c r="L54" s="26">
        <f t="shared" si="1"/>
        <v>0</v>
      </c>
      <c r="M54" s="26">
        <f t="shared" si="2"/>
        <v>0</v>
      </c>
      <c r="N54" s="26">
        <f t="shared" si="3"/>
        <v>0</v>
      </c>
      <c r="O54" s="26">
        <f t="shared" si="4"/>
        <v>0</v>
      </c>
      <c r="P54" s="26">
        <f t="shared" si="5"/>
        <v>0</v>
      </c>
      <c r="Q54" s="26">
        <f t="shared" si="6"/>
        <v>0</v>
      </c>
      <c r="R54" s="26">
        <f t="shared" si="7"/>
        <v>0</v>
      </c>
      <c r="S54" s="26">
        <f t="shared" si="8"/>
        <v>0</v>
      </c>
      <c r="T54" s="26">
        <f t="shared" si="9"/>
        <v>0</v>
      </c>
      <c r="U54" s="26">
        <f t="shared" si="10"/>
        <v>0</v>
      </c>
      <c r="V54" s="26">
        <f t="shared" si="11"/>
        <v>0</v>
      </c>
      <c r="W54" s="63">
        <f t="shared" si="12"/>
        <v>0</v>
      </c>
      <c r="X54" s="73"/>
    </row>
    <row r="55" spans="1:24" ht="12.75" customHeight="1">
      <c r="A55" s="39" t="s">
        <v>258</v>
      </c>
      <c r="B55" s="40" t="s">
        <v>229</v>
      </c>
      <c r="C55" s="40" t="s">
        <v>256</v>
      </c>
      <c r="D55" s="40" t="s">
        <v>198</v>
      </c>
      <c r="E55" s="21" t="s">
        <v>257</v>
      </c>
      <c r="F55" s="289">
        <f t="shared" si="13"/>
        <v>0</v>
      </c>
      <c r="G55" s="41"/>
      <c r="H55" s="278"/>
      <c r="I55" s="284">
        <f t="shared" si="0"/>
        <v>0</v>
      </c>
      <c r="J55" s="278"/>
      <c r="K55" s="278"/>
      <c r="L55" s="26">
        <f t="shared" si="1"/>
        <v>0</v>
      </c>
      <c r="M55" s="26">
        <f t="shared" si="2"/>
        <v>0</v>
      </c>
      <c r="N55" s="26">
        <f t="shared" si="3"/>
        <v>0</v>
      </c>
      <c r="O55" s="26">
        <f t="shared" si="4"/>
        <v>0</v>
      </c>
      <c r="P55" s="26">
        <f t="shared" si="5"/>
        <v>0</v>
      </c>
      <c r="Q55" s="26">
        <f t="shared" si="6"/>
        <v>0</v>
      </c>
      <c r="R55" s="26">
        <f t="shared" si="7"/>
        <v>0</v>
      </c>
      <c r="S55" s="26">
        <f t="shared" si="8"/>
        <v>0</v>
      </c>
      <c r="T55" s="26">
        <f t="shared" si="9"/>
        <v>0</v>
      </c>
      <c r="U55" s="26">
        <f t="shared" si="10"/>
        <v>0</v>
      </c>
      <c r="V55" s="26">
        <f t="shared" si="11"/>
        <v>0</v>
      </c>
      <c r="W55" s="63">
        <f t="shared" si="12"/>
        <v>0</v>
      </c>
      <c r="X55" s="73"/>
    </row>
    <row r="56" spans="1:24" ht="32.25" customHeight="1">
      <c r="A56" s="39" t="s">
        <v>259</v>
      </c>
      <c r="B56" s="40" t="s">
        <v>260</v>
      </c>
      <c r="C56" s="40" t="s">
        <v>195</v>
      </c>
      <c r="D56" s="40" t="s">
        <v>195</v>
      </c>
      <c r="E56" s="41" t="s">
        <v>261</v>
      </c>
      <c r="F56" s="289">
        <f t="shared" si="13"/>
        <v>103464.5</v>
      </c>
      <c r="G56" s="41">
        <v>103464.5</v>
      </c>
      <c r="H56" s="284"/>
      <c r="I56" s="284">
        <f t="shared" si="0"/>
        <v>15500</v>
      </c>
      <c r="J56" s="284">
        <v>15500</v>
      </c>
      <c r="K56" s="284"/>
      <c r="L56" s="26">
        <f t="shared" si="1"/>
        <v>17034.5</v>
      </c>
      <c r="M56" s="26">
        <f t="shared" si="2"/>
        <v>17034.5</v>
      </c>
      <c r="N56" s="26">
        <f t="shared" si="3"/>
        <v>0</v>
      </c>
      <c r="O56" s="26">
        <f t="shared" si="4"/>
        <v>1534.5</v>
      </c>
      <c r="P56" s="26">
        <f t="shared" si="5"/>
        <v>1534.5</v>
      </c>
      <c r="Q56" s="26">
        <f t="shared" si="6"/>
        <v>0</v>
      </c>
      <c r="R56" s="26">
        <f t="shared" si="7"/>
        <v>18056.57</v>
      </c>
      <c r="S56" s="26">
        <f t="shared" si="8"/>
        <v>18056.57</v>
      </c>
      <c r="T56" s="26">
        <f t="shared" si="9"/>
        <v>0</v>
      </c>
      <c r="U56" s="26">
        <f t="shared" si="10"/>
        <v>18959.3985</v>
      </c>
      <c r="V56" s="26">
        <f t="shared" si="11"/>
        <v>18959.3985</v>
      </c>
      <c r="W56" s="63">
        <f t="shared" si="12"/>
        <v>0</v>
      </c>
      <c r="X56" s="74"/>
    </row>
    <row r="57" spans="1:24" ht="12.75" customHeight="1">
      <c r="A57" s="39"/>
      <c r="B57" s="40"/>
      <c r="C57" s="40"/>
      <c r="D57" s="40"/>
      <c r="E57" s="21" t="s">
        <v>5</v>
      </c>
      <c r="F57" s="289">
        <f t="shared" si="13"/>
        <v>0</v>
      </c>
      <c r="G57" s="21"/>
      <c r="H57" s="278"/>
      <c r="I57" s="284">
        <f t="shared" si="0"/>
        <v>0</v>
      </c>
      <c r="J57" s="278"/>
      <c r="K57" s="278"/>
      <c r="L57" s="26">
        <f t="shared" si="1"/>
        <v>0</v>
      </c>
      <c r="M57" s="26">
        <f t="shared" si="2"/>
        <v>0</v>
      </c>
      <c r="N57" s="26">
        <f t="shared" si="3"/>
        <v>0</v>
      </c>
      <c r="O57" s="26">
        <f t="shared" si="4"/>
        <v>0</v>
      </c>
      <c r="P57" s="26">
        <f t="shared" si="5"/>
        <v>0</v>
      </c>
      <c r="Q57" s="26">
        <f t="shared" si="6"/>
        <v>0</v>
      </c>
      <c r="R57" s="26">
        <f t="shared" si="7"/>
        <v>0</v>
      </c>
      <c r="S57" s="26">
        <f t="shared" si="8"/>
        <v>0</v>
      </c>
      <c r="T57" s="26">
        <f t="shared" si="9"/>
        <v>0</v>
      </c>
      <c r="U57" s="26">
        <f t="shared" si="10"/>
        <v>0</v>
      </c>
      <c r="V57" s="26">
        <f t="shared" si="11"/>
        <v>0</v>
      </c>
      <c r="W57" s="63">
        <f t="shared" si="12"/>
        <v>0</v>
      </c>
      <c r="X57" s="74"/>
    </row>
    <row r="58" spans="1:256" s="6" customFormat="1" ht="27.75" customHeight="1">
      <c r="A58" s="15" t="s">
        <v>262</v>
      </c>
      <c r="B58" s="12" t="s">
        <v>260</v>
      </c>
      <c r="C58" s="12" t="s">
        <v>198</v>
      </c>
      <c r="D58" s="12" t="s">
        <v>195</v>
      </c>
      <c r="E58" s="42" t="s">
        <v>263</v>
      </c>
      <c r="F58" s="289">
        <f t="shared" si="13"/>
        <v>101994.5</v>
      </c>
      <c r="G58" s="41">
        <v>101994.5</v>
      </c>
      <c r="H58" s="286"/>
      <c r="I58" s="284">
        <f t="shared" si="0"/>
        <v>114456</v>
      </c>
      <c r="J58" s="286">
        <v>114456</v>
      </c>
      <c r="K58" s="286"/>
      <c r="L58" s="26">
        <f t="shared" si="1"/>
        <v>125787.144</v>
      </c>
      <c r="M58" s="26">
        <f t="shared" si="2"/>
        <v>125787.144</v>
      </c>
      <c r="N58" s="26">
        <f t="shared" si="3"/>
        <v>0</v>
      </c>
      <c r="O58" s="26">
        <f t="shared" si="4"/>
        <v>11331.144</v>
      </c>
      <c r="P58" s="26">
        <f t="shared" si="5"/>
        <v>11331.144</v>
      </c>
      <c r="Q58" s="26">
        <f t="shared" si="6"/>
        <v>0</v>
      </c>
      <c r="R58" s="26">
        <f t="shared" si="7"/>
        <v>133334.37264</v>
      </c>
      <c r="S58" s="26">
        <f t="shared" si="8"/>
        <v>133334.37264</v>
      </c>
      <c r="T58" s="26">
        <f t="shared" si="9"/>
        <v>0</v>
      </c>
      <c r="U58" s="26">
        <f t="shared" si="10"/>
        <v>140001.091272</v>
      </c>
      <c r="V58" s="26">
        <f t="shared" si="11"/>
        <v>140001.091272</v>
      </c>
      <c r="W58" s="63">
        <f t="shared" si="12"/>
        <v>0</v>
      </c>
      <c r="X58" s="74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4" ht="12.75" customHeight="1">
      <c r="A59" s="39"/>
      <c r="B59" s="40"/>
      <c r="C59" s="40"/>
      <c r="D59" s="40"/>
      <c r="E59" s="21" t="s">
        <v>200</v>
      </c>
      <c r="F59" s="289">
        <f t="shared" si="13"/>
        <v>0</v>
      </c>
      <c r="G59" s="21"/>
      <c r="H59" s="278"/>
      <c r="I59" s="284">
        <f t="shared" si="0"/>
        <v>0</v>
      </c>
      <c r="J59" s="278"/>
      <c r="K59" s="278"/>
      <c r="L59" s="26">
        <f t="shared" si="1"/>
        <v>0</v>
      </c>
      <c r="M59" s="26">
        <f t="shared" si="2"/>
        <v>0</v>
      </c>
      <c r="N59" s="26">
        <f t="shared" si="3"/>
        <v>0</v>
      </c>
      <c r="O59" s="26">
        <f t="shared" si="4"/>
        <v>0</v>
      </c>
      <c r="P59" s="26">
        <f t="shared" si="5"/>
        <v>0</v>
      </c>
      <c r="Q59" s="26">
        <f t="shared" si="6"/>
        <v>0</v>
      </c>
      <c r="R59" s="26">
        <f t="shared" si="7"/>
        <v>0</v>
      </c>
      <c r="S59" s="26">
        <f t="shared" si="8"/>
        <v>0</v>
      </c>
      <c r="T59" s="26">
        <f t="shared" si="9"/>
        <v>0</v>
      </c>
      <c r="U59" s="26">
        <f t="shared" si="10"/>
        <v>0</v>
      </c>
      <c r="V59" s="26">
        <f t="shared" si="11"/>
        <v>0</v>
      </c>
      <c r="W59" s="63">
        <f t="shared" si="12"/>
        <v>0</v>
      </c>
      <c r="X59" s="73"/>
    </row>
    <row r="60" spans="1:24" ht="12.75" customHeight="1">
      <c r="A60" s="39" t="s">
        <v>264</v>
      </c>
      <c r="B60" s="40" t="s">
        <v>260</v>
      </c>
      <c r="C60" s="40" t="s">
        <v>198</v>
      </c>
      <c r="D60" s="40" t="s">
        <v>198</v>
      </c>
      <c r="E60" s="21" t="s">
        <v>263</v>
      </c>
      <c r="F60" s="289">
        <f t="shared" si="13"/>
        <v>101994.5</v>
      </c>
      <c r="G60" s="41">
        <v>101994.5</v>
      </c>
      <c r="H60" s="278"/>
      <c r="I60" s="284">
        <f t="shared" si="0"/>
        <v>0</v>
      </c>
      <c r="J60" s="286"/>
      <c r="K60" s="278"/>
      <c r="L60" s="26">
        <f t="shared" si="1"/>
        <v>0</v>
      </c>
      <c r="M60" s="26">
        <f t="shared" si="2"/>
        <v>0</v>
      </c>
      <c r="N60" s="26">
        <f t="shared" si="3"/>
        <v>0</v>
      </c>
      <c r="O60" s="26">
        <f t="shared" si="4"/>
        <v>0</v>
      </c>
      <c r="P60" s="26">
        <f t="shared" si="5"/>
        <v>0</v>
      </c>
      <c r="Q60" s="26">
        <f t="shared" si="6"/>
        <v>0</v>
      </c>
      <c r="R60" s="26">
        <f t="shared" si="7"/>
        <v>0</v>
      </c>
      <c r="S60" s="26">
        <f t="shared" si="8"/>
        <v>0</v>
      </c>
      <c r="T60" s="26">
        <f t="shared" si="9"/>
        <v>0</v>
      </c>
      <c r="U60" s="26">
        <f t="shared" si="10"/>
        <v>0</v>
      </c>
      <c r="V60" s="26">
        <f t="shared" si="11"/>
        <v>0</v>
      </c>
      <c r="W60" s="63">
        <f t="shared" si="12"/>
        <v>0</v>
      </c>
      <c r="X60" s="74"/>
    </row>
    <row r="61" spans="1:256" s="6" customFormat="1" ht="27.75" customHeight="1">
      <c r="A61" s="15" t="s">
        <v>265</v>
      </c>
      <c r="B61" s="12" t="s">
        <v>260</v>
      </c>
      <c r="C61" s="12" t="s">
        <v>222</v>
      </c>
      <c r="D61" s="12" t="s">
        <v>195</v>
      </c>
      <c r="E61" s="42" t="s">
        <v>266</v>
      </c>
      <c r="F61" s="289">
        <f t="shared" si="13"/>
        <v>0</v>
      </c>
      <c r="G61" s="42"/>
      <c r="H61" s="286"/>
      <c r="I61" s="284">
        <f t="shared" si="0"/>
        <v>9500</v>
      </c>
      <c r="J61" s="286">
        <v>9500</v>
      </c>
      <c r="K61" s="286"/>
      <c r="L61" s="26">
        <f t="shared" si="1"/>
        <v>10440.5</v>
      </c>
      <c r="M61" s="26">
        <f t="shared" si="2"/>
        <v>10440.5</v>
      </c>
      <c r="N61" s="26">
        <f t="shared" si="3"/>
        <v>0</v>
      </c>
      <c r="O61" s="26">
        <f t="shared" si="4"/>
        <v>940.5</v>
      </c>
      <c r="P61" s="26">
        <f t="shared" si="5"/>
        <v>940.5</v>
      </c>
      <c r="Q61" s="26">
        <f t="shared" si="6"/>
        <v>0</v>
      </c>
      <c r="R61" s="26">
        <f t="shared" si="7"/>
        <v>11066.93</v>
      </c>
      <c r="S61" s="26">
        <f t="shared" si="8"/>
        <v>11066.93</v>
      </c>
      <c r="T61" s="26">
        <f t="shared" si="9"/>
        <v>0</v>
      </c>
      <c r="U61" s="26">
        <f t="shared" si="10"/>
        <v>11620.2765</v>
      </c>
      <c r="V61" s="26">
        <f t="shared" si="11"/>
        <v>11620.2765</v>
      </c>
      <c r="W61" s="63">
        <f t="shared" si="12"/>
        <v>0</v>
      </c>
      <c r="X61" s="74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4" ht="12.75" customHeight="1">
      <c r="A62" s="39"/>
      <c r="B62" s="40"/>
      <c r="C62" s="40"/>
      <c r="D62" s="40"/>
      <c r="E62" s="21" t="s">
        <v>200</v>
      </c>
      <c r="F62" s="289">
        <f t="shared" si="13"/>
        <v>0</v>
      </c>
      <c r="G62" s="21"/>
      <c r="H62" s="278"/>
      <c r="I62" s="284">
        <f t="shared" si="0"/>
        <v>0</v>
      </c>
      <c r="J62" s="278"/>
      <c r="K62" s="278"/>
      <c r="L62" s="26">
        <f t="shared" si="1"/>
        <v>0</v>
      </c>
      <c r="M62" s="26">
        <f t="shared" si="2"/>
        <v>0</v>
      </c>
      <c r="N62" s="26">
        <f t="shared" si="3"/>
        <v>0</v>
      </c>
      <c r="O62" s="26">
        <f t="shared" si="4"/>
        <v>0</v>
      </c>
      <c r="P62" s="26">
        <f t="shared" si="5"/>
        <v>0</v>
      </c>
      <c r="Q62" s="26">
        <f t="shared" si="6"/>
        <v>0</v>
      </c>
      <c r="R62" s="26">
        <f t="shared" si="7"/>
        <v>0</v>
      </c>
      <c r="S62" s="26">
        <f t="shared" si="8"/>
        <v>0</v>
      </c>
      <c r="T62" s="26">
        <f t="shared" si="9"/>
        <v>0</v>
      </c>
      <c r="U62" s="26">
        <f t="shared" si="10"/>
        <v>0</v>
      </c>
      <c r="V62" s="26">
        <f t="shared" si="11"/>
        <v>0</v>
      </c>
      <c r="W62" s="63">
        <f t="shared" si="12"/>
        <v>0</v>
      </c>
      <c r="X62" s="73"/>
    </row>
    <row r="63" spans="1:24" ht="12.75" customHeight="1">
      <c r="A63" s="39" t="s">
        <v>267</v>
      </c>
      <c r="B63" s="40" t="s">
        <v>260</v>
      </c>
      <c r="C63" s="40" t="s">
        <v>222</v>
      </c>
      <c r="D63" s="40" t="s">
        <v>198</v>
      </c>
      <c r="E63" s="21" t="s">
        <v>266</v>
      </c>
      <c r="F63" s="289">
        <f t="shared" si="13"/>
        <v>0</v>
      </c>
      <c r="G63" s="21"/>
      <c r="H63" s="278"/>
      <c r="I63" s="284">
        <f t="shared" si="0"/>
        <v>9500</v>
      </c>
      <c r="J63" s="286">
        <v>9500</v>
      </c>
      <c r="K63" s="278"/>
      <c r="L63" s="26">
        <f t="shared" si="1"/>
        <v>10440.5</v>
      </c>
      <c r="M63" s="26">
        <f t="shared" si="2"/>
        <v>10440.5</v>
      </c>
      <c r="N63" s="26">
        <f t="shared" si="3"/>
        <v>0</v>
      </c>
      <c r="O63" s="26">
        <f t="shared" si="4"/>
        <v>940.5</v>
      </c>
      <c r="P63" s="26">
        <f t="shared" si="5"/>
        <v>940.5</v>
      </c>
      <c r="Q63" s="26">
        <f t="shared" si="6"/>
        <v>0</v>
      </c>
      <c r="R63" s="26">
        <f t="shared" si="7"/>
        <v>11066.93</v>
      </c>
      <c r="S63" s="26">
        <f t="shared" si="8"/>
        <v>11066.93</v>
      </c>
      <c r="T63" s="26">
        <f t="shared" si="9"/>
        <v>0</v>
      </c>
      <c r="U63" s="26">
        <f t="shared" si="10"/>
        <v>11620.2765</v>
      </c>
      <c r="V63" s="26">
        <f t="shared" si="11"/>
        <v>11620.2765</v>
      </c>
      <c r="W63" s="63">
        <f t="shared" si="12"/>
        <v>0</v>
      </c>
      <c r="X63" s="74"/>
    </row>
    <row r="64" spans="1:256" s="6" customFormat="1" ht="27.75" customHeight="1">
      <c r="A64" s="15" t="s">
        <v>268</v>
      </c>
      <c r="B64" s="12" t="s">
        <v>260</v>
      </c>
      <c r="C64" s="12" t="s">
        <v>204</v>
      </c>
      <c r="D64" s="12" t="s">
        <v>195</v>
      </c>
      <c r="E64" s="42" t="s">
        <v>269</v>
      </c>
      <c r="F64" s="289">
        <f t="shared" si="13"/>
        <v>0</v>
      </c>
      <c r="G64" s="42"/>
      <c r="H64" s="286"/>
      <c r="I64" s="284">
        <f t="shared" si="0"/>
        <v>0</v>
      </c>
      <c r="J64" s="286"/>
      <c r="K64" s="286"/>
      <c r="L64" s="26">
        <f t="shared" si="1"/>
        <v>0</v>
      </c>
      <c r="M64" s="26">
        <f t="shared" si="2"/>
        <v>0</v>
      </c>
      <c r="N64" s="26">
        <f t="shared" si="3"/>
        <v>0</v>
      </c>
      <c r="O64" s="26">
        <f t="shared" si="4"/>
        <v>0</v>
      </c>
      <c r="P64" s="26">
        <f t="shared" si="5"/>
        <v>0</v>
      </c>
      <c r="Q64" s="26">
        <f t="shared" si="6"/>
        <v>0</v>
      </c>
      <c r="R64" s="26">
        <f t="shared" si="7"/>
        <v>0</v>
      </c>
      <c r="S64" s="26">
        <f t="shared" si="8"/>
        <v>0</v>
      </c>
      <c r="T64" s="26">
        <f t="shared" si="9"/>
        <v>0</v>
      </c>
      <c r="U64" s="26">
        <f t="shared" si="10"/>
        <v>0</v>
      </c>
      <c r="V64" s="26">
        <f t="shared" si="11"/>
        <v>0</v>
      </c>
      <c r="W64" s="63">
        <f t="shared" si="12"/>
        <v>0</v>
      </c>
      <c r="X64" s="73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4" ht="12.75" customHeight="1">
      <c r="A65" s="39"/>
      <c r="B65" s="40"/>
      <c r="C65" s="40"/>
      <c r="D65" s="40"/>
      <c r="E65" s="21" t="s">
        <v>200</v>
      </c>
      <c r="F65" s="289">
        <f t="shared" si="13"/>
        <v>0</v>
      </c>
      <c r="G65" s="21"/>
      <c r="H65" s="278"/>
      <c r="I65" s="284">
        <f t="shared" si="0"/>
        <v>0</v>
      </c>
      <c r="J65" s="278"/>
      <c r="K65" s="278"/>
      <c r="L65" s="26">
        <f t="shared" si="1"/>
        <v>0</v>
      </c>
      <c r="M65" s="26">
        <f t="shared" si="2"/>
        <v>0</v>
      </c>
      <c r="N65" s="26">
        <f t="shared" si="3"/>
        <v>0</v>
      </c>
      <c r="O65" s="26">
        <f t="shared" si="4"/>
        <v>0</v>
      </c>
      <c r="P65" s="26">
        <f t="shared" si="5"/>
        <v>0</v>
      </c>
      <c r="Q65" s="26">
        <f t="shared" si="6"/>
        <v>0</v>
      </c>
      <c r="R65" s="26">
        <f t="shared" si="7"/>
        <v>0</v>
      </c>
      <c r="S65" s="26">
        <f t="shared" si="8"/>
        <v>0</v>
      </c>
      <c r="T65" s="26">
        <f t="shared" si="9"/>
        <v>0</v>
      </c>
      <c r="U65" s="26">
        <f t="shared" si="10"/>
        <v>0</v>
      </c>
      <c r="V65" s="26">
        <f t="shared" si="11"/>
        <v>0</v>
      </c>
      <c r="W65" s="63">
        <f t="shared" si="12"/>
        <v>0</v>
      </c>
      <c r="X65" s="74"/>
    </row>
    <row r="66" spans="1:24" ht="12.75" customHeight="1">
      <c r="A66" s="39" t="s">
        <v>270</v>
      </c>
      <c r="B66" s="40" t="s">
        <v>260</v>
      </c>
      <c r="C66" s="40" t="s">
        <v>204</v>
      </c>
      <c r="D66" s="40" t="s">
        <v>198</v>
      </c>
      <c r="E66" s="21" t="s">
        <v>271</v>
      </c>
      <c r="F66" s="289">
        <f t="shared" si="13"/>
        <v>0</v>
      </c>
      <c r="G66" s="21"/>
      <c r="H66" s="278"/>
      <c r="I66" s="284">
        <f t="shared" si="0"/>
        <v>0</v>
      </c>
      <c r="J66" s="278"/>
      <c r="K66" s="278"/>
      <c r="L66" s="26">
        <f t="shared" si="1"/>
        <v>0</v>
      </c>
      <c r="M66" s="26">
        <f t="shared" si="2"/>
        <v>0</v>
      </c>
      <c r="N66" s="26">
        <f t="shared" si="3"/>
        <v>0</v>
      </c>
      <c r="O66" s="26">
        <f t="shared" si="4"/>
        <v>0</v>
      </c>
      <c r="P66" s="26">
        <f t="shared" si="5"/>
        <v>0</v>
      </c>
      <c r="Q66" s="26">
        <f t="shared" si="6"/>
        <v>0</v>
      </c>
      <c r="R66" s="26">
        <f t="shared" si="7"/>
        <v>0</v>
      </c>
      <c r="S66" s="26">
        <f t="shared" si="8"/>
        <v>0</v>
      </c>
      <c r="T66" s="26">
        <f t="shared" si="9"/>
        <v>0</v>
      </c>
      <c r="U66" s="26">
        <f t="shared" si="10"/>
        <v>0</v>
      </c>
      <c r="V66" s="26">
        <f t="shared" si="11"/>
        <v>0</v>
      </c>
      <c r="W66" s="63">
        <f t="shared" si="12"/>
        <v>0</v>
      </c>
      <c r="X66" s="74"/>
    </row>
    <row r="67" spans="1:256" s="6" customFormat="1" ht="27.75" customHeight="1">
      <c r="A67" s="15" t="s">
        <v>272</v>
      </c>
      <c r="B67" s="12" t="s">
        <v>260</v>
      </c>
      <c r="C67" s="12" t="s">
        <v>215</v>
      </c>
      <c r="D67" s="12" t="s">
        <v>195</v>
      </c>
      <c r="E67" s="42" t="s">
        <v>273</v>
      </c>
      <c r="F67" s="289">
        <f t="shared" si="13"/>
        <v>0</v>
      </c>
      <c r="G67" s="42"/>
      <c r="H67" s="286"/>
      <c r="I67" s="284">
        <f t="shared" si="0"/>
        <v>6000</v>
      </c>
      <c r="J67" s="286">
        <v>6000</v>
      </c>
      <c r="K67" s="286"/>
      <c r="L67" s="26">
        <f t="shared" si="1"/>
        <v>6594</v>
      </c>
      <c r="M67" s="26">
        <f t="shared" si="2"/>
        <v>6594</v>
      </c>
      <c r="N67" s="26">
        <f t="shared" si="3"/>
        <v>0</v>
      </c>
      <c r="O67" s="26">
        <f t="shared" si="4"/>
        <v>594</v>
      </c>
      <c r="P67" s="26">
        <f t="shared" si="5"/>
        <v>594</v>
      </c>
      <c r="Q67" s="26">
        <f t="shared" si="6"/>
        <v>0</v>
      </c>
      <c r="R67" s="26">
        <f t="shared" si="7"/>
        <v>6989.64</v>
      </c>
      <c r="S67" s="26">
        <f t="shared" si="8"/>
        <v>6989.64</v>
      </c>
      <c r="T67" s="26">
        <f t="shared" si="9"/>
        <v>0</v>
      </c>
      <c r="U67" s="26">
        <f t="shared" si="10"/>
        <v>7339.122</v>
      </c>
      <c r="V67" s="26">
        <f t="shared" si="11"/>
        <v>7339.122</v>
      </c>
      <c r="W67" s="63">
        <f t="shared" si="12"/>
        <v>0</v>
      </c>
      <c r="X67" s="73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4" ht="12.75" customHeight="1">
      <c r="A68" s="39"/>
      <c r="B68" s="40"/>
      <c r="C68" s="40"/>
      <c r="D68" s="40"/>
      <c r="E68" s="21" t="s">
        <v>200</v>
      </c>
      <c r="F68" s="289">
        <f t="shared" si="13"/>
        <v>0</v>
      </c>
      <c r="G68" s="21"/>
      <c r="H68" s="278"/>
      <c r="I68" s="284">
        <f t="shared" si="0"/>
        <v>0</v>
      </c>
      <c r="J68" s="278"/>
      <c r="K68" s="278"/>
      <c r="L68" s="26">
        <f t="shared" si="1"/>
        <v>0</v>
      </c>
      <c r="M68" s="26">
        <f t="shared" si="2"/>
        <v>0</v>
      </c>
      <c r="N68" s="26">
        <f t="shared" si="3"/>
        <v>0</v>
      </c>
      <c r="O68" s="26">
        <f t="shared" si="4"/>
        <v>0</v>
      </c>
      <c r="P68" s="26">
        <f t="shared" si="5"/>
        <v>0</v>
      </c>
      <c r="Q68" s="26">
        <f t="shared" si="6"/>
        <v>0</v>
      </c>
      <c r="R68" s="26">
        <f t="shared" si="7"/>
        <v>0</v>
      </c>
      <c r="S68" s="26">
        <f t="shared" si="8"/>
        <v>0</v>
      </c>
      <c r="T68" s="26">
        <f t="shared" si="9"/>
        <v>0</v>
      </c>
      <c r="U68" s="26">
        <f t="shared" si="10"/>
        <v>0</v>
      </c>
      <c r="V68" s="26">
        <f t="shared" si="11"/>
        <v>0</v>
      </c>
      <c r="W68" s="63">
        <f t="shared" si="12"/>
        <v>0</v>
      </c>
      <c r="X68" s="74"/>
    </row>
    <row r="69" spans="1:24" ht="12.75" customHeight="1">
      <c r="A69" s="39" t="s">
        <v>274</v>
      </c>
      <c r="B69" s="40" t="s">
        <v>260</v>
      </c>
      <c r="C69" s="40" t="s">
        <v>215</v>
      </c>
      <c r="D69" s="40" t="s">
        <v>198</v>
      </c>
      <c r="E69" s="21" t="s">
        <v>273</v>
      </c>
      <c r="F69" s="289">
        <f t="shared" si="13"/>
        <v>0</v>
      </c>
      <c r="G69" s="21"/>
      <c r="H69" s="278"/>
      <c r="I69" s="284">
        <f t="shared" si="0"/>
        <v>6000</v>
      </c>
      <c r="J69" s="286">
        <v>6000</v>
      </c>
      <c r="K69" s="278"/>
      <c r="L69" s="26">
        <f t="shared" si="1"/>
        <v>6594</v>
      </c>
      <c r="M69" s="26">
        <f t="shared" si="2"/>
        <v>6594</v>
      </c>
      <c r="N69" s="26">
        <f t="shared" si="3"/>
        <v>0</v>
      </c>
      <c r="O69" s="26">
        <f t="shared" si="4"/>
        <v>594</v>
      </c>
      <c r="P69" s="26">
        <f t="shared" si="5"/>
        <v>594</v>
      </c>
      <c r="Q69" s="26">
        <f t="shared" si="6"/>
        <v>0</v>
      </c>
      <c r="R69" s="26">
        <f t="shared" si="7"/>
        <v>6989.64</v>
      </c>
      <c r="S69" s="26">
        <f t="shared" si="8"/>
        <v>6989.64</v>
      </c>
      <c r="T69" s="26">
        <f t="shared" si="9"/>
        <v>0</v>
      </c>
      <c r="U69" s="26">
        <f t="shared" si="10"/>
        <v>7339.122</v>
      </c>
      <c r="V69" s="26">
        <f t="shared" si="11"/>
        <v>7339.122</v>
      </c>
      <c r="W69" s="63">
        <f t="shared" si="12"/>
        <v>0</v>
      </c>
      <c r="X69" s="74"/>
    </row>
    <row r="70" spans="1:24" ht="31.5" customHeight="1">
      <c r="A70" s="39" t="s">
        <v>275</v>
      </c>
      <c r="B70" s="40" t="s">
        <v>276</v>
      </c>
      <c r="C70" s="40" t="s">
        <v>195</v>
      </c>
      <c r="D70" s="40" t="s">
        <v>195</v>
      </c>
      <c r="E70" s="41" t="s">
        <v>277</v>
      </c>
      <c r="F70" s="289">
        <f t="shared" si="13"/>
        <v>178751.5</v>
      </c>
      <c r="G70" s="41">
        <v>157326.7</v>
      </c>
      <c r="H70" s="284">
        <v>21424.8</v>
      </c>
      <c r="I70" s="284">
        <f>J70+K70</f>
        <v>491102</v>
      </c>
      <c r="J70" s="284">
        <v>442282</v>
      </c>
      <c r="K70" s="284">
        <v>48820</v>
      </c>
      <c r="L70" s="26">
        <f t="shared" si="1"/>
        <v>545823.598</v>
      </c>
      <c r="M70" s="26">
        <f t="shared" si="2"/>
        <v>486067.918</v>
      </c>
      <c r="N70" s="26">
        <f t="shared" si="3"/>
        <v>59755.68</v>
      </c>
      <c r="O70" s="26">
        <f t="shared" si="4"/>
        <v>54721.598</v>
      </c>
      <c r="P70" s="26">
        <f t="shared" si="5"/>
        <v>43785.918000000005</v>
      </c>
      <c r="Q70" s="26">
        <f t="shared" si="6"/>
        <v>10935.68</v>
      </c>
      <c r="R70" s="26">
        <f t="shared" si="7"/>
        <v>578573.01388</v>
      </c>
      <c r="S70" s="26">
        <f t="shared" si="8"/>
        <v>515231.99308</v>
      </c>
      <c r="T70" s="26">
        <f t="shared" si="9"/>
        <v>63341.0208</v>
      </c>
      <c r="U70" s="26">
        <f t="shared" si="10"/>
        <v>607501.6645739999</v>
      </c>
      <c r="V70" s="26">
        <f t="shared" si="11"/>
        <v>540993.592734</v>
      </c>
      <c r="W70" s="63">
        <f t="shared" si="12"/>
        <v>66508.07184</v>
      </c>
      <c r="X70" s="74"/>
    </row>
    <row r="71" spans="1:24" ht="12.75" customHeight="1">
      <c r="A71" s="39"/>
      <c r="B71" s="40"/>
      <c r="C71" s="40"/>
      <c r="D71" s="40"/>
      <c r="E71" s="21" t="s">
        <v>5</v>
      </c>
      <c r="F71" s="289">
        <f t="shared" si="13"/>
        <v>0</v>
      </c>
      <c r="G71" s="21"/>
      <c r="H71" s="278"/>
      <c r="I71" s="278"/>
      <c r="J71" s="278"/>
      <c r="K71" s="278"/>
      <c r="L71" s="26">
        <f t="shared" si="1"/>
        <v>0</v>
      </c>
      <c r="M71" s="26">
        <f t="shared" si="2"/>
        <v>0</v>
      </c>
      <c r="N71" s="26">
        <f t="shared" si="3"/>
        <v>0</v>
      </c>
      <c r="O71" s="26">
        <f t="shared" si="4"/>
        <v>0</v>
      </c>
      <c r="P71" s="26">
        <f t="shared" si="5"/>
        <v>0</v>
      </c>
      <c r="Q71" s="26">
        <f t="shared" si="6"/>
        <v>0</v>
      </c>
      <c r="R71" s="26">
        <f t="shared" si="7"/>
        <v>0</v>
      </c>
      <c r="S71" s="26">
        <f t="shared" si="8"/>
        <v>0</v>
      </c>
      <c r="T71" s="26">
        <f t="shared" si="9"/>
        <v>0</v>
      </c>
      <c r="U71" s="26">
        <f t="shared" si="10"/>
        <v>0</v>
      </c>
      <c r="V71" s="26">
        <f t="shared" si="11"/>
        <v>0</v>
      </c>
      <c r="W71" s="63">
        <f t="shared" si="12"/>
        <v>0</v>
      </c>
      <c r="X71" s="74"/>
    </row>
    <row r="72" spans="1:256" s="6" customFormat="1" ht="27.75" customHeight="1">
      <c r="A72" s="15" t="s">
        <v>278</v>
      </c>
      <c r="B72" s="12" t="s">
        <v>276</v>
      </c>
      <c r="C72" s="12" t="s">
        <v>198</v>
      </c>
      <c r="D72" s="12" t="s">
        <v>195</v>
      </c>
      <c r="E72" s="42" t="s">
        <v>279</v>
      </c>
      <c r="F72" s="289">
        <f t="shared" si="13"/>
        <v>0</v>
      </c>
      <c r="G72" s="42"/>
      <c r="H72" s="286"/>
      <c r="I72" s="286"/>
      <c r="J72" s="286">
        <v>337402</v>
      </c>
      <c r="K72" s="286">
        <v>900</v>
      </c>
      <c r="L72" s="26">
        <f t="shared" si="1"/>
        <v>371906.398</v>
      </c>
      <c r="M72" s="26">
        <f t="shared" si="2"/>
        <v>370804.798</v>
      </c>
      <c r="N72" s="26">
        <f t="shared" si="3"/>
        <v>1101.6</v>
      </c>
      <c r="O72" s="26">
        <f t="shared" si="4"/>
        <v>371906.398</v>
      </c>
      <c r="P72" s="26">
        <f t="shared" si="5"/>
        <v>33402.79800000001</v>
      </c>
      <c r="Q72" s="26">
        <f t="shared" si="6"/>
        <v>201.5999999999999</v>
      </c>
      <c r="R72" s="26">
        <f t="shared" si="7"/>
        <v>394220.78187999997</v>
      </c>
      <c r="S72" s="26">
        <f t="shared" si="8"/>
        <v>393053.08588</v>
      </c>
      <c r="T72" s="26">
        <f t="shared" si="9"/>
        <v>1167.696</v>
      </c>
      <c r="U72" s="26">
        <f t="shared" si="10"/>
        <v>413931.820974</v>
      </c>
      <c r="V72" s="26">
        <f t="shared" si="11"/>
        <v>412705.74017400004</v>
      </c>
      <c r="W72" s="63">
        <f t="shared" si="12"/>
        <v>1226.0808</v>
      </c>
      <c r="X72" s="73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4" ht="12.75" customHeight="1">
      <c r="A73" s="39"/>
      <c r="B73" s="40"/>
      <c r="C73" s="40"/>
      <c r="D73" s="40"/>
      <c r="E73" s="21" t="s">
        <v>200</v>
      </c>
      <c r="F73" s="289">
        <f t="shared" si="13"/>
        <v>0</v>
      </c>
      <c r="G73" s="21"/>
      <c r="H73" s="278"/>
      <c r="I73" s="278"/>
      <c r="J73" s="278"/>
      <c r="K73" s="278"/>
      <c r="L73" s="26">
        <f t="shared" si="1"/>
        <v>0</v>
      </c>
      <c r="M73" s="26">
        <f t="shared" si="2"/>
        <v>0</v>
      </c>
      <c r="N73" s="26">
        <f t="shared" si="3"/>
        <v>0</v>
      </c>
      <c r="O73" s="26">
        <f t="shared" si="4"/>
        <v>0</v>
      </c>
      <c r="P73" s="26">
        <f t="shared" si="5"/>
        <v>0</v>
      </c>
      <c r="Q73" s="26">
        <f t="shared" si="6"/>
        <v>0</v>
      </c>
      <c r="R73" s="26">
        <f t="shared" si="7"/>
        <v>0</v>
      </c>
      <c r="S73" s="26">
        <f t="shared" si="8"/>
        <v>0</v>
      </c>
      <c r="T73" s="26">
        <f t="shared" si="9"/>
        <v>0</v>
      </c>
      <c r="U73" s="26">
        <f t="shared" si="10"/>
        <v>0</v>
      </c>
      <c r="V73" s="26">
        <f t="shared" si="11"/>
        <v>0</v>
      </c>
      <c r="W73" s="63">
        <f t="shared" si="12"/>
        <v>0</v>
      </c>
      <c r="X73" s="74"/>
    </row>
    <row r="74" spans="1:24" ht="12.75" customHeight="1">
      <c r="A74" s="39" t="s">
        <v>280</v>
      </c>
      <c r="B74" s="40" t="s">
        <v>276</v>
      </c>
      <c r="C74" s="40" t="s">
        <v>198</v>
      </c>
      <c r="D74" s="40" t="s">
        <v>198</v>
      </c>
      <c r="E74" s="21" t="s">
        <v>279</v>
      </c>
      <c r="F74" s="289">
        <f t="shared" si="13"/>
        <v>0</v>
      </c>
      <c r="G74" s="21"/>
      <c r="H74" s="278"/>
      <c r="I74" s="278"/>
      <c r="J74" s="278">
        <v>337402</v>
      </c>
      <c r="K74" s="278">
        <v>900</v>
      </c>
      <c r="L74" s="26">
        <f t="shared" si="1"/>
        <v>371906.398</v>
      </c>
      <c r="M74" s="26">
        <f t="shared" si="2"/>
        <v>370804.798</v>
      </c>
      <c r="N74" s="26">
        <f t="shared" si="3"/>
        <v>1101.6</v>
      </c>
      <c r="O74" s="26">
        <f t="shared" si="4"/>
        <v>371906.398</v>
      </c>
      <c r="P74" s="26">
        <f t="shared" si="5"/>
        <v>33402.79800000001</v>
      </c>
      <c r="Q74" s="26">
        <f t="shared" si="6"/>
        <v>201.5999999999999</v>
      </c>
      <c r="R74" s="26">
        <f t="shared" si="7"/>
        <v>394220.78187999997</v>
      </c>
      <c r="S74" s="26">
        <f t="shared" si="8"/>
        <v>393053.08588</v>
      </c>
      <c r="T74" s="26">
        <f t="shared" si="9"/>
        <v>1167.696</v>
      </c>
      <c r="U74" s="26">
        <f t="shared" si="10"/>
        <v>413931.820974</v>
      </c>
      <c r="V74" s="26">
        <f t="shared" si="11"/>
        <v>412705.74017400004</v>
      </c>
      <c r="W74" s="63">
        <f t="shared" si="12"/>
        <v>1226.0808</v>
      </c>
      <c r="X74" s="74"/>
    </row>
    <row r="75" spans="1:24" ht="12.75" customHeight="1">
      <c r="A75" s="39">
        <v>2631</v>
      </c>
      <c r="B75" s="40">
        <v>6</v>
      </c>
      <c r="C75" s="40">
        <v>3</v>
      </c>
      <c r="D75" s="40">
        <v>0</v>
      </c>
      <c r="E75" s="36" t="s">
        <v>619</v>
      </c>
      <c r="F75" s="289">
        <f t="shared" si="13"/>
        <v>85157</v>
      </c>
      <c r="G75" s="21"/>
      <c r="H75" s="278">
        <v>85157</v>
      </c>
      <c r="I75" s="278">
        <f>J75+K75</f>
        <v>55600</v>
      </c>
      <c r="J75" s="278">
        <v>47480</v>
      </c>
      <c r="K75" s="278">
        <v>8120</v>
      </c>
      <c r="L75" s="26">
        <f aca="true" t="shared" si="14" ref="L75:L138">N75+M75</f>
        <v>62119.4</v>
      </c>
      <c r="M75" s="26">
        <f aca="true" t="shared" si="15" ref="M75:M106">J75*9.9%+J75</f>
        <v>52180.520000000004</v>
      </c>
      <c r="N75" s="26">
        <f aca="true" t="shared" si="16" ref="N75:N138">K75*22.4%+K75</f>
        <v>9938.88</v>
      </c>
      <c r="O75" s="26">
        <f aca="true" t="shared" si="17" ref="O75:O138">L75-I75</f>
        <v>6519.4000000000015</v>
      </c>
      <c r="P75" s="26">
        <f aca="true" t="shared" si="18" ref="P75:P138">M75-J75</f>
        <v>4700.520000000004</v>
      </c>
      <c r="Q75" s="26">
        <f aca="true" t="shared" si="19" ref="Q75:Q138">N75-K75</f>
        <v>1818.8799999999992</v>
      </c>
      <c r="R75" s="26">
        <f aca="true" t="shared" si="20" ref="R75:R138">L75*0.06+L75</f>
        <v>65846.564</v>
      </c>
      <c r="S75" s="26">
        <f aca="true" t="shared" si="21" ref="S75:S138">M75*0.06+M75</f>
        <v>55311.351200000005</v>
      </c>
      <c r="T75" s="26">
        <f aca="true" t="shared" si="22" ref="T75:T138">N75*0.06+N75</f>
        <v>10535.2128</v>
      </c>
      <c r="U75" s="26">
        <f aca="true" t="shared" si="23" ref="U75:U138">R75*0.05+R75</f>
        <v>69138.8922</v>
      </c>
      <c r="V75" s="26">
        <f aca="true" t="shared" si="24" ref="V75:V138">S75*0.05+S75</f>
        <v>58076.91876000001</v>
      </c>
      <c r="W75" s="63">
        <f aca="true" t="shared" si="25" ref="W75:W138">T75*0.05+T75</f>
        <v>11061.97344</v>
      </c>
      <c r="X75" s="74"/>
    </row>
    <row r="76" spans="1:256" s="6" customFormat="1" ht="26.25" customHeight="1">
      <c r="A76" s="15" t="s">
        <v>281</v>
      </c>
      <c r="B76" s="12" t="s">
        <v>276</v>
      </c>
      <c r="C76" s="12" t="s">
        <v>238</v>
      </c>
      <c r="D76" s="12" t="s">
        <v>195</v>
      </c>
      <c r="E76" s="42" t="s">
        <v>282</v>
      </c>
      <c r="F76" s="289">
        <f aca="true" t="shared" si="26" ref="F76:F139">G76+H76</f>
        <v>60706.9</v>
      </c>
      <c r="G76" s="42">
        <v>47797.8</v>
      </c>
      <c r="H76" s="286">
        <v>12909.1</v>
      </c>
      <c r="I76" s="278">
        <f>J76+K76</f>
        <v>97200</v>
      </c>
      <c r="J76" s="286">
        <v>57400</v>
      </c>
      <c r="K76" s="286">
        <v>39800</v>
      </c>
      <c r="L76" s="26">
        <f t="shared" si="14"/>
        <v>111797.79999999999</v>
      </c>
      <c r="M76" s="26">
        <f t="shared" si="15"/>
        <v>63082.6</v>
      </c>
      <c r="N76" s="26">
        <f t="shared" si="16"/>
        <v>48715.2</v>
      </c>
      <c r="O76" s="26">
        <f t="shared" si="17"/>
        <v>14597.799999999988</v>
      </c>
      <c r="P76" s="26">
        <f t="shared" si="18"/>
        <v>5682.5999999999985</v>
      </c>
      <c r="Q76" s="26">
        <f t="shared" si="19"/>
        <v>8915.199999999997</v>
      </c>
      <c r="R76" s="26">
        <f t="shared" si="20"/>
        <v>118505.66799999999</v>
      </c>
      <c r="S76" s="26">
        <f t="shared" si="21"/>
        <v>66867.556</v>
      </c>
      <c r="T76" s="26">
        <f t="shared" si="22"/>
        <v>51638.111999999994</v>
      </c>
      <c r="U76" s="26">
        <f t="shared" si="23"/>
        <v>124430.95139999999</v>
      </c>
      <c r="V76" s="26">
        <f t="shared" si="24"/>
        <v>70210.9338</v>
      </c>
      <c r="W76" s="63">
        <f t="shared" si="25"/>
        <v>54220.01759999999</v>
      </c>
      <c r="X76" s="73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4" ht="12.75" customHeight="1">
      <c r="A77" s="39"/>
      <c r="B77" s="40"/>
      <c r="C77" s="40"/>
      <c r="D77" s="40"/>
      <c r="E77" s="21" t="s">
        <v>200</v>
      </c>
      <c r="F77" s="289">
        <f t="shared" si="26"/>
        <v>0</v>
      </c>
      <c r="G77" s="21"/>
      <c r="H77" s="278"/>
      <c r="I77" s="278"/>
      <c r="J77" s="278"/>
      <c r="K77" s="278"/>
      <c r="L77" s="26">
        <f t="shared" si="14"/>
        <v>0</v>
      </c>
      <c r="M77" s="26">
        <f t="shared" si="15"/>
        <v>0</v>
      </c>
      <c r="N77" s="26">
        <f t="shared" si="16"/>
        <v>0</v>
      </c>
      <c r="O77" s="26">
        <f t="shared" si="17"/>
        <v>0</v>
      </c>
      <c r="P77" s="26">
        <f t="shared" si="18"/>
        <v>0</v>
      </c>
      <c r="Q77" s="26">
        <f t="shared" si="19"/>
        <v>0</v>
      </c>
      <c r="R77" s="26">
        <f t="shared" si="20"/>
        <v>0</v>
      </c>
      <c r="S77" s="26">
        <f t="shared" si="21"/>
        <v>0</v>
      </c>
      <c r="T77" s="26">
        <f t="shared" si="22"/>
        <v>0</v>
      </c>
      <c r="U77" s="26">
        <f t="shared" si="23"/>
        <v>0</v>
      </c>
      <c r="V77" s="26">
        <f t="shared" si="24"/>
        <v>0</v>
      </c>
      <c r="W77" s="63">
        <f t="shared" si="25"/>
        <v>0</v>
      </c>
      <c r="X77" s="74"/>
    </row>
    <row r="78" spans="1:24" ht="12.75" customHeight="1">
      <c r="A78" s="39" t="s">
        <v>283</v>
      </c>
      <c r="B78" s="40" t="s">
        <v>276</v>
      </c>
      <c r="C78" s="40" t="s">
        <v>238</v>
      </c>
      <c r="D78" s="40" t="s">
        <v>198</v>
      </c>
      <c r="E78" s="21" t="s">
        <v>282</v>
      </c>
      <c r="F78" s="289">
        <f t="shared" si="26"/>
        <v>60706.9</v>
      </c>
      <c r="G78" s="42">
        <v>47797.8</v>
      </c>
      <c r="H78" s="286">
        <v>12909.1</v>
      </c>
      <c r="I78" s="278">
        <f>J78+K78</f>
        <v>97200</v>
      </c>
      <c r="J78" s="286">
        <v>57400</v>
      </c>
      <c r="K78" s="286">
        <v>39800</v>
      </c>
      <c r="L78" s="26">
        <f t="shared" si="14"/>
        <v>111797.79999999999</v>
      </c>
      <c r="M78" s="26">
        <f t="shared" si="15"/>
        <v>63082.6</v>
      </c>
      <c r="N78" s="26">
        <f t="shared" si="16"/>
        <v>48715.2</v>
      </c>
      <c r="O78" s="26">
        <f t="shared" si="17"/>
        <v>14597.799999999988</v>
      </c>
      <c r="P78" s="26">
        <f t="shared" si="18"/>
        <v>5682.5999999999985</v>
      </c>
      <c r="Q78" s="26">
        <f t="shared" si="19"/>
        <v>8915.199999999997</v>
      </c>
      <c r="R78" s="26">
        <f t="shared" si="20"/>
        <v>118505.66799999999</v>
      </c>
      <c r="S78" s="26">
        <f t="shared" si="21"/>
        <v>66867.556</v>
      </c>
      <c r="T78" s="26">
        <f t="shared" si="22"/>
        <v>51638.111999999994</v>
      </c>
      <c r="U78" s="26">
        <f t="shared" si="23"/>
        <v>124430.95139999999</v>
      </c>
      <c r="V78" s="26">
        <f t="shared" si="24"/>
        <v>70210.9338</v>
      </c>
      <c r="W78" s="63">
        <f t="shared" si="25"/>
        <v>54220.01759999999</v>
      </c>
      <c r="X78" s="74"/>
    </row>
    <row r="79" spans="1:256" s="6" customFormat="1" ht="41.25" customHeight="1">
      <c r="A79" s="15" t="s">
        <v>284</v>
      </c>
      <c r="B79" s="12" t="s">
        <v>276</v>
      </c>
      <c r="C79" s="12" t="s">
        <v>211</v>
      </c>
      <c r="D79" s="12" t="s">
        <v>195</v>
      </c>
      <c r="E79" s="42" t="s">
        <v>285</v>
      </c>
      <c r="F79" s="289">
        <f t="shared" si="26"/>
        <v>0</v>
      </c>
      <c r="G79" s="42"/>
      <c r="H79" s="286"/>
      <c r="I79" s="286"/>
      <c r="J79" s="286"/>
      <c r="K79" s="286"/>
      <c r="L79" s="26">
        <f t="shared" si="14"/>
        <v>0</v>
      </c>
      <c r="M79" s="26">
        <f t="shared" si="15"/>
        <v>0</v>
      </c>
      <c r="N79" s="26">
        <f t="shared" si="16"/>
        <v>0</v>
      </c>
      <c r="O79" s="26">
        <f t="shared" si="17"/>
        <v>0</v>
      </c>
      <c r="P79" s="26">
        <f t="shared" si="18"/>
        <v>0</v>
      </c>
      <c r="Q79" s="26">
        <f t="shared" si="19"/>
        <v>0</v>
      </c>
      <c r="R79" s="26">
        <f t="shared" si="20"/>
        <v>0</v>
      </c>
      <c r="S79" s="26">
        <f t="shared" si="21"/>
        <v>0</v>
      </c>
      <c r="T79" s="26">
        <f t="shared" si="22"/>
        <v>0</v>
      </c>
      <c r="U79" s="26">
        <f t="shared" si="23"/>
        <v>0</v>
      </c>
      <c r="V79" s="26">
        <f t="shared" si="24"/>
        <v>0</v>
      </c>
      <c r="W79" s="63">
        <f t="shared" si="25"/>
        <v>0</v>
      </c>
      <c r="X79" s="74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1:24" ht="12.75" customHeight="1">
      <c r="A80" s="39"/>
      <c r="B80" s="40"/>
      <c r="C80" s="40"/>
      <c r="D80" s="40"/>
      <c r="E80" s="21" t="s">
        <v>200</v>
      </c>
      <c r="F80" s="289">
        <f t="shared" si="26"/>
        <v>0</v>
      </c>
      <c r="G80" s="21"/>
      <c r="H80" s="278"/>
      <c r="I80" s="278"/>
      <c r="J80" s="278"/>
      <c r="K80" s="278"/>
      <c r="L80" s="26">
        <f t="shared" si="14"/>
        <v>0</v>
      </c>
      <c r="M80" s="26">
        <f t="shared" si="15"/>
        <v>0</v>
      </c>
      <c r="N80" s="26">
        <f t="shared" si="16"/>
        <v>0</v>
      </c>
      <c r="O80" s="26">
        <f t="shared" si="17"/>
        <v>0</v>
      </c>
      <c r="P80" s="26">
        <f t="shared" si="18"/>
        <v>0</v>
      </c>
      <c r="Q80" s="26">
        <f t="shared" si="19"/>
        <v>0</v>
      </c>
      <c r="R80" s="26">
        <f t="shared" si="20"/>
        <v>0</v>
      </c>
      <c r="S80" s="26">
        <f t="shared" si="21"/>
        <v>0</v>
      </c>
      <c r="T80" s="26">
        <f t="shared" si="22"/>
        <v>0</v>
      </c>
      <c r="U80" s="26">
        <f t="shared" si="23"/>
        <v>0</v>
      </c>
      <c r="V80" s="26">
        <f t="shared" si="24"/>
        <v>0</v>
      </c>
      <c r="W80" s="63">
        <f t="shared" si="25"/>
        <v>0</v>
      </c>
      <c r="X80" s="74"/>
    </row>
    <row r="81" spans="1:24" ht="12.75" customHeight="1">
      <c r="A81" s="39" t="s">
        <v>286</v>
      </c>
      <c r="B81" s="40" t="s">
        <v>276</v>
      </c>
      <c r="C81" s="40" t="s">
        <v>211</v>
      </c>
      <c r="D81" s="40" t="s">
        <v>198</v>
      </c>
      <c r="E81" s="21" t="s">
        <v>285</v>
      </c>
      <c r="F81" s="289">
        <f t="shared" si="26"/>
        <v>0</v>
      </c>
      <c r="G81" s="21"/>
      <c r="H81" s="278"/>
      <c r="I81" s="278"/>
      <c r="J81" s="278"/>
      <c r="K81" s="278"/>
      <c r="L81" s="26">
        <f t="shared" si="14"/>
        <v>0</v>
      </c>
      <c r="M81" s="26">
        <f t="shared" si="15"/>
        <v>0</v>
      </c>
      <c r="N81" s="26">
        <f t="shared" si="16"/>
        <v>0</v>
      </c>
      <c r="O81" s="26">
        <f t="shared" si="17"/>
        <v>0</v>
      </c>
      <c r="P81" s="26">
        <f t="shared" si="18"/>
        <v>0</v>
      </c>
      <c r="Q81" s="26">
        <f t="shared" si="19"/>
        <v>0</v>
      </c>
      <c r="R81" s="26">
        <f t="shared" si="20"/>
        <v>0</v>
      </c>
      <c r="S81" s="26">
        <f t="shared" si="21"/>
        <v>0</v>
      </c>
      <c r="T81" s="26">
        <f t="shared" si="22"/>
        <v>0</v>
      </c>
      <c r="U81" s="26">
        <f t="shared" si="23"/>
        <v>0</v>
      </c>
      <c r="V81" s="26">
        <f t="shared" si="24"/>
        <v>0</v>
      </c>
      <c r="W81" s="63">
        <f t="shared" si="25"/>
        <v>0</v>
      </c>
      <c r="X81" s="74"/>
    </row>
    <row r="82" spans="1:256" s="6" customFormat="1" ht="28.5" customHeight="1">
      <c r="A82" s="15" t="s">
        <v>287</v>
      </c>
      <c r="B82" s="12" t="s">
        <v>276</v>
      </c>
      <c r="C82" s="12" t="s">
        <v>215</v>
      </c>
      <c r="D82" s="12" t="s">
        <v>195</v>
      </c>
      <c r="E82" s="42" t="s">
        <v>288</v>
      </c>
      <c r="F82" s="289">
        <f t="shared" si="26"/>
        <v>0</v>
      </c>
      <c r="G82" s="42"/>
      <c r="H82" s="286"/>
      <c r="I82" s="286"/>
      <c r="J82" s="286"/>
      <c r="K82" s="286"/>
      <c r="L82" s="26">
        <f t="shared" si="14"/>
        <v>0</v>
      </c>
      <c r="M82" s="26">
        <f t="shared" si="15"/>
        <v>0</v>
      </c>
      <c r="N82" s="26">
        <f t="shared" si="16"/>
        <v>0</v>
      </c>
      <c r="O82" s="26">
        <f t="shared" si="17"/>
        <v>0</v>
      </c>
      <c r="P82" s="26">
        <f t="shared" si="18"/>
        <v>0</v>
      </c>
      <c r="Q82" s="26">
        <f t="shared" si="19"/>
        <v>0</v>
      </c>
      <c r="R82" s="26">
        <f t="shared" si="20"/>
        <v>0</v>
      </c>
      <c r="S82" s="26">
        <f t="shared" si="21"/>
        <v>0</v>
      </c>
      <c r="T82" s="26">
        <f t="shared" si="22"/>
        <v>0</v>
      </c>
      <c r="U82" s="26">
        <f t="shared" si="23"/>
        <v>0</v>
      </c>
      <c r="V82" s="26">
        <f t="shared" si="24"/>
        <v>0</v>
      </c>
      <c r="W82" s="63">
        <f t="shared" si="25"/>
        <v>0</v>
      </c>
      <c r="X82" s="74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:24" ht="12.75" customHeight="1">
      <c r="A83" s="39"/>
      <c r="B83" s="40"/>
      <c r="C83" s="40"/>
      <c r="D83" s="40"/>
      <c r="E83" s="21" t="s">
        <v>200</v>
      </c>
      <c r="F83" s="289">
        <f t="shared" si="26"/>
        <v>0</v>
      </c>
      <c r="G83" s="21"/>
      <c r="H83" s="278"/>
      <c r="I83" s="278"/>
      <c r="J83" s="278"/>
      <c r="K83" s="278"/>
      <c r="L83" s="26">
        <f t="shared" si="14"/>
        <v>0</v>
      </c>
      <c r="M83" s="26">
        <f t="shared" si="15"/>
        <v>0</v>
      </c>
      <c r="N83" s="26">
        <f t="shared" si="16"/>
        <v>0</v>
      </c>
      <c r="O83" s="26">
        <f t="shared" si="17"/>
        <v>0</v>
      </c>
      <c r="P83" s="26">
        <f t="shared" si="18"/>
        <v>0</v>
      </c>
      <c r="Q83" s="26">
        <f t="shared" si="19"/>
        <v>0</v>
      </c>
      <c r="R83" s="26">
        <f t="shared" si="20"/>
        <v>0</v>
      </c>
      <c r="S83" s="26">
        <f t="shared" si="21"/>
        <v>0</v>
      </c>
      <c r="T83" s="26">
        <f t="shared" si="22"/>
        <v>0</v>
      </c>
      <c r="U83" s="26">
        <f t="shared" si="23"/>
        <v>0</v>
      </c>
      <c r="V83" s="26">
        <f t="shared" si="24"/>
        <v>0</v>
      </c>
      <c r="W83" s="63">
        <f t="shared" si="25"/>
        <v>0</v>
      </c>
      <c r="X83" s="74"/>
    </row>
    <row r="84" spans="1:24" ht="12.75" customHeight="1">
      <c r="A84" s="39" t="s">
        <v>289</v>
      </c>
      <c r="B84" s="40" t="s">
        <v>276</v>
      </c>
      <c r="C84" s="40" t="s">
        <v>215</v>
      </c>
      <c r="D84" s="40" t="s">
        <v>198</v>
      </c>
      <c r="E84" s="21" t="s">
        <v>288</v>
      </c>
      <c r="F84" s="289">
        <f t="shared" si="26"/>
        <v>0</v>
      </c>
      <c r="G84" s="21"/>
      <c r="H84" s="278"/>
      <c r="I84" s="278"/>
      <c r="J84" s="278"/>
      <c r="K84" s="278"/>
      <c r="L84" s="26">
        <f t="shared" si="14"/>
        <v>0</v>
      </c>
      <c r="M84" s="26">
        <f t="shared" si="15"/>
        <v>0</v>
      </c>
      <c r="N84" s="26">
        <f t="shared" si="16"/>
        <v>0</v>
      </c>
      <c r="O84" s="26">
        <f t="shared" si="17"/>
        <v>0</v>
      </c>
      <c r="P84" s="26">
        <f t="shared" si="18"/>
        <v>0</v>
      </c>
      <c r="Q84" s="26">
        <f t="shared" si="19"/>
        <v>0</v>
      </c>
      <c r="R84" s="26">
        <f t="shared" si="20"/>
        <v>0</v>
      </c>
      <c r="S84" s="26">
        <f t="shared" si="21"/>
        <v>0</v>
      </c>
      <c r="T84" s="26">
        <f t="shared" si="22"/>
        <v>0</v>
      </c>
      <c r="U84" s="26">
        <f t="shared" si="23"/>
        <v>0</v>
      </c>
      <c r="V84" s="26">
        <f t="shared" si="24"/>
        <v>0</v>
      </c>
      <c r="W84" s="63">
        <f t="shared" si="25"/>
        <v>0</v>
      </c>
      <c r="X84" s="74"/>
    </row>
    <row r="85" spans="1:24" ht="12.75" customHeight="1">
      <c r="A85" s="39" t="s">
        <v>290</v>
      </c>
      <c r="B85" s="40" t="s">
        <v>291</v>
      </c>
      <c r="C85" s="40" t="s">
        <v>195</v>
      </c>
      <c r="D85" s="40" t="s">
        <v>195</v>
      </c>
      <c r="E85" s="41" t="s">
        <v>292</v>
      </c>
      <c r="F85" s="289">
        <f t="shared" si="26"/>
        <v>0</v>
      </c>
      <c r="G85" s="41">
        <v>0</v>
      </c>
      <c r="H85" s="284"/>
      <c r="I85" s="284"/>
      <c r="J85" s="284"/>
      <c r="K85" s="284"/>
      <c r="L85" s="26">
        <f t="shared" si="14"/>
        <v>0</v>
      </c>
      <c r="M85" s="26">
        <f t="shared" si="15"/>
        <v>0</v>
      </c>
      <c r="N85" s="26">
        <f t="shared" si="16"/>
        <v>0</v>
      </c>
      <c r="O85" s="26">
        <f t="shared" si="17"/>
        <v>0</v>
      </c>
      <c r="P85" s="26">
        <f t="shared" si="18"/>
        <v>0</v>
      </c>
      <c r="Q85" s="26">
        <f t="shared" si="19"/>
        <v>0</v>
      </c>
      <c r="R85" s="26">
        <f t="shared" si="20"/>
        <v>0</v>
      </c>
      <c r="S85" s="26">
        <f t="shared" si="21"/>
        <v>0</v>
      </c>
      <c r="T85" s="26">
        <f t="shared" si="22"/>
        <v>0</v>
      </c>
      <c r="U85" s="26">
        <f t="shared" si="23"/>
        <v>0</v>
      </c>
      <c r="V85" s="26">
        <f t="shared" si="24"/>
        <v>0</v>
      </c>
      <c r="W85" s="63">
        <f t="shared" si="25"/>
        <v>0</v>
      </c>
      <c r="X85" s="74"/>
    </row>
    <row r="86" spans="1:24" ht="12.75" customHeight="1">
      <c r="A86" s="39"/>
      <c r="B86" s="40"/>
      <c r="C86" s="40"/>
      <c r="D86" s="40"/>
      <c r="E86" s="21" t="s">
        <v>5</v>
      </c>
      <c r="F86" s="289">
        <f t="shared" si="26"/>
        <v>0</v>
      </c>
      <c r="G86" s="21"/>
      <c r="H86" s="278"/>
      <c r="I86" s="278"/>
      <c r="J86" s="278"/>
      <c r="K86" s="278"/>
      <c r="L86" s="26">
        <f t="shared" si="14"/>
        <v>0</v>
      </c>
      <c r="M86" s="26">
        <f t="shared" si="15"/>
        <v>0</v>
      </c>
      <c r="N86" s="26">
        <f t="shared" si="16"/>
        <v>0</v>
      </c>
      <c r="O86" s="26">
        <f t="shared" si="17"/>
        <v>0</v>
      </c>
      <c r="P86" s="26">
        <f t="shared" si="18"/>
        <v>0</v>
      </c>
      <c r="Q86" s="26">
        <f t="shared" si="19"/>
        <v>0</v>
      </c>
      <c r="R86" s="26">
        <f t="shared" si="20"/>
        <v>0</v>
      </c>
      <c r="S86" s="26">
        <f t="shared" si="21"/>
        <v>0</v>
      </c>
      <c r="T86" s="26">
        <f t="shared" si="22"/>
        <v>0</v>
      </c>
      <c r="U86" s="26">
        <f t="shared" si="23"/>
        <v>0</v>
      </c>
      <c r="V86" s="26">
        <f t="shared" si="24"/>
        <v>0</v>
      </c>
      <c r="W86" s="63">
        <f t="shared" si="25"/>
        <v>0</v>
      </c>
      <c r="X86" s="74"/>
    </row>
    <row r="87" spans="1:256" s="6" customFormat="1" ht="28.5" customHeight="1">
      <c r="A87" s="15" t="s">
        <v>293</v>
      </c>
      <c r="B87" s="12" t="s">
        <v>291</v>
      </c>
      <c r="C87" s="12" t="s">
        <v>198</v>
      </c>
      <c r="D87" s="12" t="s">
        <v>195</v>
      </c>
      <c r="E87" s="42" t="s">
        <v>294</v>
      </c>
      <c r="F87" s="289">
        <f t="shared" si="26"/>
        <v>0</v>
      </c>
      <c r="G87" s="42"/>
      <c r="H87" s="286"/>
      <c r="I87" s="286"/>
      <c r="J87" s="286"/>
      <c r="K87" s="286"/>
      <c r="L87" s="26">
        <f t="shared" si="14"/>
        <v>0</v>
      </c>
      <c r="M87" s="26">
        <f t="shared" si="15"/>
        <v>0</v>
      </c>
      <c r="N87" s="26">
        <f t="shared" si="16"/>
        <v>0</v>
      </c>
      <c r="O87" s="26">
        <f t="shared" si="17"/>
        <v>0</v>
      </c>
      <c r="P87" s="26">
        <f t="shared" si="18"/>
        <v>0</v>
      </c>
      <c r="Q87" s="26">
        <f t="shared" si="19"/>
        <v>0</v>
      </c>
      <c r="R87" s="26">
        <f t="shared" si="20"/>
        <v>0</v>
      </c>
      <c r="S87" s="26">
        <f t="shared" si="21"/>
        <v>0</v>
      </c>
      <c r="T87" s="26">
        <f t="shared" si="22"/>
        <v>0</v>
      </c>
      <c r="U87" s="26">
        <f t="shared" si="23"/>
        <v>0</v>
      </c>
      <c r="V87" s="26">
        <f t="shared" si="24"/>
        <v>0</v>
      </c>
      <c r="W87" s="63">
        <f t="shared" si="25"/>
        <v>0</v>
      </c>
      <c r="X87" s="74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4" ht="12.75" customHeight="1">
      <c r="A88" s="39"/>
      <c r="B88" s="40"/>
      <c r="C88" s="40"/>
      <c r="D88" s="40"/>
      <c r="E88" s="21" t="s">
        <v>200</v>
      </c>
      <c r="F88" s="289">
        <f t="shared" si="26"/>
        <v>0</v>
      </c>
      <c r="G88" s="21"/>
      <c r="H88" s="278"/>
      <c r="I88" s="278"/>
      <c r="J88" s="278"/>
      <c r="K88" s="278"/>
      <c r="L88" s="26">
        <f t="shared" si="14"/>
        <v>0</v>
      </c>
      <c r="M88" s="26">
        <f t="shared" si="15"/>
        <v>0</v>
      </c>
      <c r="N88" s="26">
        <f t="shared" si="16"/>
        <v>0</v>
      </c>
      <c r="O88" s="26">
        <f t="shared" si="17"/>
        <v>0</v>
      </c>
      <c r="P88" s="26">
        <f t="shared" si="18"/>
        <v>0</v>
      </c>
      <c r="Q88" s="26">
        <f t="shared" si="19"/>
        <v>0</v>
      </c>
      <c r="R88" s="26">
        <f t="shared" si="20"/>
        <v>0</v>
      </c>
      <c r="S88" s="26">
        <f t="shared" si="21"/>
        <v>0</v>
      </c>
      <c r="T88" s="26">
        <f t="shared" si="22"/>
        <v>0</v>
      </c>
      <c r="U88" s="26">
        <f t="shared" si="23"/>
        <v>0</v>
      </c>
      <c r="V88" s="26">
        <f t="shared" si="24"/>
        <v>0</v>
      </c>
      <c r="W88" s="63">
        <f t="shared" si="25"/>
        <v>0</v>
      </c>
      <c r="X88" s="74"/>
    </row>
    <row r="89" spans="1:24" ht="12.75" customHeight="1">
      <c r="A89" s="39" t="s">
        <v>295</v>
      </c>
      <c r="B89" s="40" t="s">
        <v>291</v>
      </c>
      <c r="C89" s="40" t="s">
        <v>198</v>
      </c>
      <c r="D89" s="40" t="s">
        <v>198</v>
      </c>
      <c r="E89" s="21" t="s">
        <v>296</v>
      </c>
      <c r="F89" s="289">
        <f t="shared" si="26"/>
        <v>54</v>
      </c>
      <c r="G89" s="21">
        <v>54</v>
      </c>
      <c r="H89" s="278"/>
      <c r="I89" s="278"/>
      <c r="J89" s="278"/>
      <c r="K89" s="278"/>
      <c r="L89" s="26">
        <f t="shared" si="14"/>
        <v>0</v>
      </c>
      <c r="M89" s="26">
        <f t="shared" si="15"/>
        <v>0</v>
      </c>
      <c r="N89" s="26">
        <f t="shared" si="16"/>
        <v>0</v>
      </c>
      <c r="O89" s="26">
        <f t="shared" si="17"/>
        <v>0</v>
      </c>
      <c r="P89" s="26">
        <f t="shared" si="18"/>
        <v>0</v>
      </c>
      <c r="Q89" s="26">
        <f t="shared" si="19"/>
        <v>0</v>
      </c>
      <c r="R89" s="26">
        <f t="shared" si="20"/>
        <v>0</v>
      </c>
      <c r="S89" s="26">
        <f t="shared" si="21"/>
        <v>0</v>
      </c>
      <c r="T89" s="26">
        <f t="shared" si="22"/>
        <v>0</v>
      </c>
      <c r="U89" s="26">
        <f t="shared" si="23"/>
        <v>0</v>
      </c>
      <c r="V89" s="26">
        <f t="shared" si="24"/>
        <v>0</v>
      </c>
      <c r="W89" s="63">
        <f t="shared" si="25"/>
        <v>0</v>
      </c>
      <c r="X89" s="74"/>
    </row>
    <row r="90" spans="1:256" s="6" customFormat="1" ht="28.5" customHeight="1">
      <c r="A90" s="15" t="s">
        <v>297</v>
      </c>
      <c r="B90" s="12" t="s">
        <v>291</v>
      </c>
      <c r="C90" s="12" t="s">
        <v>215</v>
      </c>
      <c r="D90" s="12" t="s">
        <v>195</v>
      </c>
      <c r="E90" s="42" t="s">
        <v>298</v>
      </c>
      <c r="F90" s="289">
        <f t="shared" si="26"/>
        <v>0</v>
      </c>
      <c r="G90" s="42"/>
      <c r="H90" s="286"/>
      <c r="I90" s="286"/>
      <c r="J90" s="286"/>
      <c r="K90" s="286"/>
      <c r="L90" s="26">
        <f t="shared" si="14"/>
        <v>0</v>
      </c>
      <c r="M90" s="26">
        <f t="shared" si="15"/>
        <v>0</v>
      </c>
      <c r="N90" s="26">
        <f t="shared" si="16"/>
        <v>0</v>
      </c>
      <c r="O90" s="26">
        <f t="shared" si="17"/>
        <v>0</v>
      </c>
      <c r="P90" s="26">
        <f t="shared" si="18"/>
        <v>0</v>
      </c>
      <c r="Q90" s="26">
        <f t="shared" si="19"/>
        <v>0</v>
      </c>
      <c r="R90" s="26">
        <f t="shared" si="20"/>
        <v>0</v>
      </c>
      <c r="S90" s="26">
        <f t="shared" si="21"/>
        <v>0</v>
      </c>
      <c r="T90" s="26">
        <f t="shared" si="22"/>
        <v>0</v>
      </c>
      <c r="U90" s="26">
        <f t="shared" si="23"/>
        <v>0</v>
      </c>
      <c r="V90" s="26">
        <f t="shared" si="24"/>
        <v>0</v>
      </c>
      <c r="W90" s="63">
        <f t="shared" si="25"/>
        <v>0</v>
      </c>
      <c r="X90" s="74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4" ht="12.75" customHeight="1">
      <c r="A91" s="39"/>
      <c r="B91" s="40"/>
      <c r="C91" s="40"/>
      <c r="D91" s="40"/>
      <c r="E91" s="21" t="s">
        <v>200</v>
      </c>
      <c r="F91" s="289">
        <f t="shared" si="26"/>
        <v>0</v>
      </c>
      <c r="G91" s="21"/>
      <c r="H91" s="278"/>
      <c r="I91" s="278"/>
      <c r="J91" s="278"/>
      <c r="K91" s="278"/>
      <c r="L91" s="26">
        <f t="shared" si="14"/>
        <v>0</v>
      </c>
      <c r="M91" s="26">
        <f t="shared" si="15"/>
        <v>0</v>
      </c>
      <c r="N91" s="26">
        <f t="shared" si="16"/>
        <v>0</v>
      </c>
      <c r="O91" s="26">
        <f t="shared" si="17"/>
        <v>0</v>
      </c>
      <c r="P91" s="26">
        <f t="shared" si="18"/>
        <v>0</v>
      </c>
      <c r="Q91" s="26">
        <f t="shared" si="19"/>
        <v>0</v>
      </c>
      <c r="R91" s="26">
        <f t="shared" si="20"/>
        <v>0</v>
      </c>
      <c r="S91" s="26">
        <f t="shared" si="21"/>
        <v>0</v>
      </c>
      <c r="T91" s="26">
        <f t="shared" si="22"/>
        <v>0</v>
      </c>
      <c r="U91" s="26">
        <f t="shared" si="23"/>
        <v>0</v>
      </c>
      <c r="V91" s="26">
        <f t="shared" si="24"/>
        <v>0</v>
      </c>
      <c r="W91" s="63">
        <f t="shared" si="25"/>
        <v>0</v>
      </c>
      <c r="X91" s="74"/>
    </row>
    <row r="92" spans="1:24" ht="12.75" customHeight="1">
      <c r="A92" s="39" t="s">
        <v>299</v>
      </c>
      <c r="B92" s="40" t="s">
        <v>291</v>
      </c>
      <c r="C92" s="40" t="s">
        <v>215</v>
      </c>
      <c r="D92" s="40" t="s">
        <v>198</v>
      </c>
      <c r="E92" s="21" t="s">
        <v>300</v>
      </c>
      <c r="F92" s="289">
        <f t="shared" si="26"/>
        <v>0</v>
      </c>
      <c r="G92" s="21"/>
      <c r="H92" s="278"/>
      <c r="I92" s="278"/>
      <c r="J92" s="278"/>
      <c r="K92" s="278"/>
      <c r="L92" s="26">
        <f t="shared" si="14"/>
        <v>0</v>
      </c>
      <c r="M92" s="26">
        <f t="shared" si="15"/>
        <v>0</v>
      </c>
      <c r="N92" s="26">
        <f t="shared" si="16"/>
        <v>0</v>
      </c>
      <c r="O92" s="26">
        <f t="shared" si="17"/>
        <v>0</v>
      </c>
      <c r="P92" s="26">
        <f t="shared" si="18"/>
        <v>0</v>
      </c>
      <c r="Q92" s="26">
        <f t="shared" si="19"/>
        <v>0</v>
      </c>
      <c r="R92" s="26">
        <f t="shared" si="20"/>
        <v>0</v>
      </c>
      <c r="S92" s="26">
        <f t="shared" si="21"/>
        <v>0</v>
      </c>
      <c r="T92" s="26">
        <f t="shared" si="22"/>
        <v>0</v>
      </c>
      <c r="U92" s="26">
        <f t="shared" si="23"/>
        <v>0</v>
      </c>
      <c r="V92" s="26">
        <f t="shared" si="24"/>
        <v>0</v>
      </c>
      <c r="W92" s="63">
        <f t="shared" si="25"/>
        <v>0</v>
      </c>
      <c r="X92" s="74"/>
    </row>
    <row r="93" spans="1:24" ht="12.75" customHeight="1">
      <c r="A93" s="39" t="s">
        <v>301</v>
      </c>
      <c r="B93" s="40" t="s">
        <v>302</v>
      </c>
      <c r="C93" s="40" t="s">
        <v>195</v>
      </c>
      <c r="D93" s="40" t="s">
        <v>195</v>
      </c>
      <c r="E93" s="41" t="s">
        <v>303</v>
      </c>
      <c r="F93" s="289">
        <f t="shared" si="26"/>
        <v>159569.9</v>
      </c>
      <c r="G93" s="41">
        <v>159501.9</v>
      </c>
      <c r="H93" s="284">
        <v>68</v>
      </c>
      <c r="I93" s="284">
        <f>J93+K93</f>
        <v>361907</v>
      </c>
      <c r="J93" s="284">
        <v>346757</v>
      </c>
      <c r="K93" s="284">
        <v>15150</v>
      </c>
      <c r="L93" s="26">
        <f t="shared" si="14"/>
        <v>399629.54299999995</v>
      </c>
      <c r="M93" s="26">
        <f t="shared" si="15"/>
        <v>381085.94299999997</v>
      </c>
      <c r="N93" s="26">
        <f t="shared" si="16"/>
        <v>18543.6</v>
      </c>
      <c r="O93" s="26">
        <f t="shared" si="17"/>
        <v>37722.54299999995</v>
      </c>
      <c r="P93" s="26">
        <f t="shared" si="18"/>
        <v>34328.94299999997</v>
      </c>
      <c r="Q93" s="26">
        <f t="shared" si="19"/>
        <v>3393.5999999999985</v>
      </c>
      <c r="R93" s="26">
        <f t="shared" si="20"/>
        <v>423607.31557999994</v>
      </c>
      <c r="S93" s="26">
        <f t="shared" si="21"/>
        <v>403951.09958</v>
      </c>
      <c r="T93" s="26">
        <f t="shared" si="22"/>
        <v>19656.215999999997</v>
      </c>
      <c r="U93" s="26">
        <f t="shared" si="23"/>
        <v>444787.6813589999</v>
      </c>
      <c r="V93" s="26">
        <f t="shared" si="24"/>
        <v>424148.654559</v>
      </c>
      <c r="W93" s="63">
        <f t="shared" si="25"/>
        <v>20639.026799999996</v>
      </c>
      <c r="X93" s="74"/>
    </row>
    <row r="94" spans="1:24" ht="12.75" customHeight="1">
      <c r="A94" s="39"/>
      <c r="B94" s="40"/>
      <c r="C94" s="40"/>
      <c r="D94" s="40"/>
      <c r="E94" s="21" t="s">
        <v>5</v>
      </c>
      <c r="F94" s="289">
        <f t="shared" si="26"/>
        <v>0</v>
      </c>
      <c r="G94" s="21"/>
      <c r="H94" s="278"/>
      <c r="I94" s="284"/>
      <c r="J94" s="278"/>
      <c r="K94" s="278"/>
      <c r="L94" s="26">
        <f t="shared" si="14"/>
        <v>0</v>
      </c>
      <c r="M94" s="26">
        <f t="shared" si="15"/>
        <v>0</v>
      </c>
      <c r="N94" s="26">
        <f t="shared" si="16"/>
        <v>0</v>
      </c>
      <c r="O94" s="26">
        <f t="shared" si="17"/>
        <v>0</v>
      </c>
      <c r="P94" s="26">
        <f t="shared" si="18"/>
        <v>0</v>
      </c>
      <c r="Q94" s="26">
        <f t="shared" si="19"/>
        <v>0</v>
      </c>
      <c r="R94" s="26">
        <f t="shared" si="20"/>
        <v>0</v>
      </c>
      <c r="S94" s="26">
        <f t="shared" si="21"/>
        <v>0</v>
      </c>
      <c r="T94" s="26">
        <f t="shared" si="22"/>
        <v>0</v>
      </c>
      <c r="U94" s="26">
        <f t="shared" si="23"/>
        <v>0</v>
      </c>
      <c r="V94" s="26">
        <f t="shared" si="24"/>
        <v>0</v>
      </c>
      <c r="W94" s="63">
        <f t="shared" si="25"/>
        <v>0</v>
      </c>
      <c r="X94" s="74"/>
    </row>
    <row r="95" spans="1:256" s="6" customFormat="1" ht="28.5" customHeight="1">
      <c r="A95" s="15" t="s">
        <v>304</v>
      </c>
      <c r="B95" s="12" t="s">
        <v>302</v>
      </c>
      <c r="C95" s="12" t="s">
        <v>198</v>
      </c>
      <c r="D95" s="12" t="s">
        <v>195</v>
      </c>
      <c r="E95" s="42" t="s">
        <v>305</v>
      </c>
      <c r="F95" s="289">
        <f t="shared" si="26"/>
        <v>0</v>
      </c>
      <c r="G95" s="42"/>
      <c r="H95" s="286"/>
      <c r="I95" s="284">
        <f>J95+K95</f>
        <v>14000</v>
      </c>
      <c r="J95" s="286">
        <v>14000</v>
      </c>
      <c r="K95" s="286"/>
      <c r="L95" s="26">
        <f t="shared" si="14"/>
        <v>15386</v>
      </c>
      <c r="M95" s="26">
        <f t="shared" si="15"/>
        <v>15386</v>
      </c>
      <c r="N95" s="26">
        <f t="shared" si="16"/>
        <v>0</v>
      </c>
      <c r="O95" s="26">
        <f t="shared" si="17"/>
        <v>1386</v>
      </c>
      <c r="P95" s="26">
        <f t="shared" si="18"/>
        <v>1386</v>
      </c>
      <c r="Q95" s="26">
        <f t="shared" si="19"/>
        <v>0</v>
      </c>
      <c r="R95" s="26">
        <f t="shared" si="20"/>
        <v>16309.16</v>
      </c>
      <c r="S95" s="26">
        <f t="shared" si="21"/>
        <v>16309.16</v>
      </c>
      <c r="T95" s="26">
        <f t="shared" si="22"/>
        <v>0</v>
      </c>
      <c r="U95" s="26">
        <f t="shared" si="23"/>
        <v>17124.618</v>
      </c>
      <c r="V95" s="26">
        <f t="shared" si="24"/>
        <v>17124.618</v>
      </c>
      <c r="W95" s="63">
        <f t="shared" si="25"/>
        <v>0</v>
      </c>
      <c r="X95" s="74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:24" ht="12.75" customHeight="1">
      <c r="A96" s="39"/>
      <c r="B96" s="40"/>
      <c r="C96" s="40"/>
      <c r="D96" s="40"/>
      <c r="E96" s="21" t="s">
        <v>200</v>
      </c>
      <c r="F96" s="289">
        <f t="shared" si="26"/>
        <v>0</v>
      </c>
      <c r="G96" s="21"/>
      <c r="H96" s="278"/>
      <c r="I96" s="278"/>
      <c r="J96" s="278"/>
      <c r="K96" s="278"/>
      <c r="L96" s="26">
        <f t="shared" si="14"/>
        <v>0</v>
      </c>
      <c r="M96" s="26">
        <f t="shared" si="15"/>
        <v>0</v>
      </c>
      <c r="N96" s="26">
        <f t="shared" si="16"/>
        <v>0</v>
      </c>
      <c r="O96" s="26">
        <f t="shared" si="17"/>
        <v>0</v>
      </c>
      <c r="P96" s="26">
        <f t="shared" si="18"/>
        <v>0</v>
      </c>
      <c r="Q96" s="26">
        <f t="shared" si="19"/>
        <v>0</v>
      </c>
      <c r="R96" s="26">
        <f t="shared" si="20"/>
        <v>0</v>
      </c>
      <c r="S96" s="26">
        <f t="shared" si="21"/>
        <v>0</v>
      </c>
      <c r="T96" s="26">
        <f t="shared" si="22"/>
        <v>0</v>
      </c>
      <c r="U96" s="26">
        <f t="shared" si="23"/>
        <v>0</v>
      </c>
      <c r="V96" s="26">
        <f t="shared" si="24"/>
        <v>0</v>
      </c>
      <c r="W96" s="63">
        <f t="shared" si="25"/>
        <v>0</v>
      </c>
      <c r="X96" s="74"/>
    </row>
    <row r="97" spans="1:24" ht="12.75" customHeight="1">
      <c r="A97" s="39" t="s">
        <v>306</v>
      </c>
      <c r="B97" s="40" t="s">
        <v>302</v>
      </c>
      <c r="C97" s="40" t="s">
        <v>198</v>
      </c>
      <c r="D97" s="40" t="s">
        <v>198</v>
      </c>
      <c r="E97" s="21" t="s">
        <v>305</v>
      </c>
      <c r="F97" s="289">
        <f t="shared" si="26"/>
        <v>0</v>
      </c>
      <c r="G97" s="21"/>
      <c r="H97" s="278"/>
      <c r="I97" s="284">
        <f aca="true" t="shared" si="27" ref="I97:I120">J97+K97</f>
        <v>14000</v>
      </c>
      <c r="J97" s="286">
        <v>14000</v>
      </c>
      <c r="K97" s="278"/>
      <c r="L97" s="26">
        <f t="shared" si="14"/>
        <v>15386</v>
      </c>
      <c r="M97" s="26">
        <f t="shared" si="15"/>
        <v>15386</v>
      </c>
      <c r="N97" s="26">
        <f t="shared" si="16"/>
        <v>0</v>
      </c>
      <c r="O97" s="26">
        <f t="shared" si="17"/>
        <v>1386</v>
      </c>
      <c r="P97" s="26">
        <f t="shared" si="18"/>
        <v>1386</v>
      </c>
      <c r="Q97" s="26">
        <f t="shared" si="19"/>
        <v>0</v>
      </c>
      <c r="R97" s="26">
        <f t="shared" si="20"/>
        <v>16309.16</v>
      </c>
      <c r="S97" s="26">
        <f t="shared" si="21"/>
        <v>16309.16</v>
      </c>
      <c r="T97" s="26">
        <f t="shared" si="22"/>
        <v>0</v>
      </c>
      <c r="U97" s="26">
        <f t="shared" si="23"/>
        <v>17124.618</v>
      </c>
      <c r="V97" s="26">
        <f t="shared" si="24"/>
        <v>17124.618</v>
      </c>
      <c r="W97" s="63">
        <f t="shared" si="25"/>
        <v>0</v>
      </c>
      <c r="X97" s="74"/>
    </row>
    <row r="98" spans="1:256" s="6" customFormat="1" ht="28.5" customHeight="1">
      <c r="A98" s="15" t="s">
        <v>307</v>
      </c>
      <c r="B98" s="12" t="s">
        <v>302</v>
      </c>
      <c r="C98" s="12" t="s">
        <v>222</v>
      </c>
      <c r="D98" s="12" t="s">
        <v>195</v>
      </c>
      <c r="E98" s="42" t="s">
        <v>308</v>
      </c>
      <c r="F98" s="289">
        <f t="shared" si="26"/>
        <v>159569.9</v>
      </c>
      <c r="G98" s="42">
        <v>159501.9</v>
      </c>
      <c r="H98" s="286">
        <v>68</v>
      </c>
      <c r="I98" s="284">
        <f t="shared" si="27"/>
        <v>347907</v>
      </c>
      <c r="J98" s="286">
        <v>332757</v>
      </c>
      <c r="K98" s="286">
        <v>15150</v>
      </c>
      <c r="L98" s="26">
        <f t="shared" si="14"/>
        <v>384243.54299999995</v>
      </c>
      <c r="M98" s="26">
        <f t="shared" si="15"/>
        <v>365699.94299999997</v>
      </c>
      <c r="N98" s="26">
        <f t="shared" si="16"/>
        <v>18543.6</v>
      </c>
      <c r="O98" s="26">
        <f t="shared" si="17"/>
        <v>36336.54299999995</v>
      </c>
      <c r="P98" s="26">
        <f t="shared" si="18"/>
        <v>32942.94299999997</v>
      </c>
      <c r="Q98" s="26">
        <f t="shared" si="19"/>
        <v>3393.5999999999985</v>
      </c>
      <c r="R98" s="26">
        <f t="shared" si="20"/>
        <v>407298.15557999996</v>
      </c>
      <c r="S98" s="26">
        <f t="shared" si="21"/>
        <v>387641.93957999995</v>
      </c>
      <c r="T98" s="26">
        <f t="shared" si="22"/>
        <v>19656.215999999997</v>
      </c>
      <c r="U98" s="26">
        <f t="shared" si="23"/>
        <v>427663.06335899996</v>
      </c>
      <c r="V98" s="26">
        <f t="shared" si="24"/>
        <v>407024.036559</v>
      </c>
      <c r="W98" s="63">
        <f t="shared" si="25"/>
        <v>20639.026799999996</v>
      </c>
      <c r="X98" s="74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:24" ht="12.75" customHeight="1">
      <c r="A99" s="39"/>
      <c r="B99" s="40"/>
      <c r="C99" s="40"/>
      <c r="D99" s="40"/>
      <c r="E99" s="21" t="s">
        <v>200</v>
      </c>
      <c r="F99" s="289">
        <f t="shared" si="26"/>
        <v>0</v>
      </c>
      <c r="G99" s="21"/>
      <c r="H99" s="278"/>
      <c r="I99" s="284"/>
      <c r="J99" s="278"/>
      <c r="K99" s="278"/>
      <c r="L99" s="26">
        <f t="shared" si="14"/>
        <v>0</v>
      </c>
      <c r="M99" s="26">
        <f t="shared" si="15"/>
        <v>0</v>
      </c>
      <c r="N99" s="26">
        <f t="shared" si="16"/>
        <v>0</v>
      </c>
      <c r="O99" s="26">
        <f t="shared" si="17"/>
        <v>0</v>
      </c>
      <c r="P99" s="26">
        <f t="shared" si="18"/>
        <v>0</v>
      </c>
      <c r="Q99" s="26">
        <f t="shared" si="19"/>
        <v>0</v>
      </c>
      <c r="R99" s="26">
        <f t="shared" si="20"/>
        <v>0</v>
      </c>
      <c r="S99" s="26">
        <f t="shared" si="21"/>
        <v>0</v>
      </c>
      <c r="T99" s="26">
        <f t="shared" si="22"/>
        <v>0</v>
      </c>
      <c r="U99" s="26">
        <f t="shared" si="23"/>
        <v>0</v>
      </c>
      <c r="V99" s="26">
        <f t="shared" si="24"/>
        <v>0</v>
      </c>
      <c r="W99" s="63">
        <f t="shared" si="25"/>
        <v>0</v>
      </c>
      <c r="X99" s="74"/>
    </row>
    <row r="100" spans="1:24" ht="12.75" customHeight="1">
      <c r="A100" s="39" t="s">
        <v>309</v>
      </c>
      <c r="B100" s="40" t="s">
        <v>302</v>
      </c>
      <c r="C100" s="40" t="s">
        <v>222</v>
      </c>
      <c r="D100" s="40" t="s">
        <v>198</v>
      </c>
      <c r="E100" s="21" t="s">
        <v>310</v>
      </c>
      <c r="F100" s="289">
        <f t="shared" si="26"/>
        <v>13931.1</v>
      </c>
      <c r="G100" s="21">
        <v>13931.1</v>
      </c>
      <c r="H100" s="278"/>
      <c r="I100" s="284">
        <f t="shared" si="27"/>
        <v>18870</v>
      </c>
      <c r="J100" s="278">
        <v>18870</v>
      </c>
      <c r="K100" s="278"/>
      <c r="L100" s="26">
        <f t="shared" si="14"/>
        <v>20738.13</v>
      </c>
      <c r="M100" s="26">
        <f t="shared" si="15"/>
        <v>20738.13</v>
      </c>
      <c r="N100" s="26">
        <f t="shared" si="16"/>
        <v>0</v>
      </c>
      <c r="O100" s="26">
        <f t="shared" si="17"/>
        <v>1868.130000000001</v>
      </c>
      <c r="P100" s="26">
        <f t="shared" si="18"/>
        <v>1868.130000000001</v>
      </c>
      <c r="Q100" s="26">
        <f t="shared" si="19"/>
        <v>0</v>
      </c>
      <c r="R100" s="26">
        <f t="shared" si="20"/>
        <v>21982.417800000003</v>
      </c>
      <c r="S100" s="26">
        <f t="shared" si="21"/>
        <v>21982.417800000003</v>
      </c>
      <c r="T100" s="26">
        <f t="shared" si="22"/>
        <v>0</v>
      </c>
      <c r="U100" s="26">
        <f t="shared" si="23"/>
        <v>23081.53869</v>
      </c>
      <c r="V100" s="26">
        <f t="shared" si="24"/>
        <v>23081.53869</v>
      </c>
      <c r="W100" s="63">
        <f t="shared" si="25"/>
        <v>0</v>
      </c>
      <c r="X100" s="74"/>
    </row>
    <row r="101" spans="1:24" ht="12.75" customHeight="1">
      <c r="A101" s="39" t="s">
        <v>311</v>
      </c>
      <c r="B101" s="40" t="s">
        <v>302</v>
      </c>
      <c r="C101" s="40" t="s">
        <v>222</v>
      </c>
      <c r="D101" s="40" t="s">
        <v>222</v>
      </c>
      <c r="E101" s="21" t="s">
        <v>312</v>
      </c>
      <c r="F101" s="289">
        <f t="shared" si="26"/>
        <v>0</v>
      </c>
      <c r="G101" s="21"/>
      <c r="H101" s="278"/>
      <c r="I101" s="284"/>
      <c r="J101" s="278"/>
      <c r="K101" s="278"/>
      <c r="L101" s="26">
        <f t="shared" si="14"/>
        <v>0</v>
      </c>
      <c r="M101" s="26">
        <f t="shared" si="15"/>
        <v>0</v>
      </c>
      <c r="N101" s="26">
        <f t="shared" si="16"/>
        <v>0</v>
      </c>
      <c r="O101" s="26">
        <f t="shared" si="17"/>
        <v>0</v>
      </c>
      <c r="P101" s="26">
        <f t="shared" si="18"/>
        <v>0</v>
      </c>
      <c r="Q101" s="26">
        <f t="shared" si="19"/>
        <v>0</v>
      </c>
      <c r="R101" s="26">
        <f t="shared" si="20"/>
        <v>0</v>
      </c>
      <c r="S101" s="26">
        <f t="shared" si="21"/>
        <v>0</v>
      </c>
      <c r="T101" s="26">
        <f t="shared" si="22"/>
        <v>0</v>
      </c>
      <c r="U101" s="26">
        <f t="shared" si="23"/>
        <v>0</v>
      </c>
      <c r="V101" s="26">
        <f t="shared" si="24"/>
        <v>0</v>
      </c>
      <c r="W101" s="63">
        <f t="shared" si="25"/>
        <v>0</v>
      </c>
      <c r="X101" s="74"/>
    </row>
    <row r="102" spans="1:24" ht="12.75" customHeight="1">
      <c r="A102" s="39" t="s">
        <v>313</v>
      </c>
      <c r="B102" s="40" t="s">
        <v>302</v>
      </c>
      <c r="C102" s="40" t="s">
        <v>222</v>
      </c>
      <c r="D102" s="40" t="s">
        <v>204</v>
      </c>
      <c r="E102" s="21" t="s">
        <v>314</v>
      </c>
      <c r="F102" s="289">
        <f t="shared" si="26"/>
        <v>140108.4</v>
      </c>
      <c r="G102" s="21">
        <v>140040.4</v>
      </c>
      <c r="H102" s="278">
        <v>68</v>
      </c>
      <c r="I102" s="284">
        <f t="shared" si="27"/>
        <v>255337</v>
      </c>
      <c r="J102" s="278">
        <v>240187</v>
      </c>
      <c r="K102" s="278">
        <v>15150</v>
      </c>
      <c r="L102" s="26">
        <f t="shared" si="14"/>
        <v>282509.11299999995</v>
      </c>
      <c r="M102" s="26">
        <f t="shared" si="15"/>
        <v>263965.513</v>
      </c>
      <c r="N102" s="26">
        <f t="shared" si="16"/>
        <v>18543.6</v>
      </c>
      <c r="O102" s="26">
        <f t="shared" si="17"/>
        <v>27172.112999999954</v>
      </c>
      <c r="P102" s="26">
        <f t="shared" si="18"/>
        <v>23778.512999999977</v>
      </c>
      <c r="Q102" s="26">
        <f t="shared" si="19"/>
        <v>3393.5999999999985</v>
      </c>
      <c r="R102" s="26">
        <f t="shared" si="20"/>
        <v>299459.6597799999</v>
      </c>
      <c r="S102" s="26">
        <f t="shared" si="21"/>
        <v>279803.44378</v>
      </c>
      <c r="T102" s="26">
        <f t="shared" si="22"/>
        <v>19656.215999999997</v>
      </c>
      <c r="U102" s="26">
        <f t="shared" si="23"/>
        <v>314432.6427689999</v>
      </c>
      <c r="V102" s="26">
        <f t="shared" si="24"/>
        <v>293793.615969</v>
      </c>
      <c r="W102" s="63">
        <f t="shared" si="25"/>
        <v>20639.026799999996</v>
      </c>
      <c r="X102" s="74"/>
    </row>
    <row r="103" spans="1:24" ht="12.75" customHeight="1">
      <c r="A103" s="39" t="s">
        <v>315</v>
      </c>
      <c r="B103" s="40" t="s">
        <v>302</v>
      </c>
      <c r="C103" s="40" t="s">
        <v>222</v>
      </c>
      <c r="D103" s="40" t="s">
        <v>238</v>
      </c>
      <c r="E103" s="21" t="s">
        <v>316</v>
      </c>
      <c r="F103" s="289">
        <f t="shared" si="26"/>
        <v>4434.4</v>
      </c>
      <c r="G103" s="21">
        <v>4434.4</v>
      </c>
      <c r="H103" s="278"/>
      <c r="I103" s="284">
        <f t="shared" si="27"/>
        <v>69000</v>
      </c>
      <c r="J103" s="278">
        <v>69000</v>
      </c>
      <c r="K103" s="278"/>
      <c r="L103" s="26">
        <f t="shared" si="14"/>
        <v>75831</v>
      </c>
      <c r="M103" s="26">
        <f t="shared" si="15"/>
        <v>75831</v>
      </c>
      <c r="N103" s="26">
        <f t="shared" si="16"/>
        <v>0</v>
      </c>
      <c r="O103" s="26">
        <f t="shared" si="17"/>
        <v>6831</v>
      </c>
      <c r="P103" s="26">
        <f t="shared" si="18"/>
        <v>6831</v>
      </c>
      <c r="Q103" s="26">
        <f t="shared" si="19"/>
        <v>0</v>
      </c>
      <c r="R103" s="26">
        <f t="shared" si="20"/>
        <v>80380.86</v>
      </c>
      <c r="S103" s="26">
        <f t="shared" si="21"/>
        <v>80380.86</v>
      </c>
      <c r="T103" s="26">
        <f t="shared" si="22"/>
        <v>0</v>
      </c>
      <c r="U103" s="26">
        <f t="shared" si="23"/>
        <v>84399.903</v>
      </c>
      <c r="V103" s="26">
        <f t="shared" si="24"/>
        <v>84399.903</v>
      </c>
      <c r="W103" s="63">
        <f t="shared" si="25"/>
        <v>0</v>
      </c>
      <c r="X103" s="74"/>
    </row>
    <row r="104" spans="1:24" ht="12.75" customHeight="1">
      <c r="A104" s="39" t="s">
        <v>317</v>
      </c>
      <c r="B104" s="40" t="s">
        <v>302</v>
      </c>
      <c r="C104" s="40" t="s">
        <v>222</v>
      </c>
      <c r="D104" s="40" t="s">
        <v>211</v>
      </c>
      <c r="E104" s="21" t="s">
        <v>318</v>
      </c>
      <c r="F104" s="289">
        <f t="shared" si="26"/>
        <v>0</v>
      </c>
      <c r="G104" s="21"/>
      <c r="H104" s="278"/>
      <c r="I104" s="284"/>
      <c r="J104" s="278"/>
      <c r="K104" s="278"/>
      <c r="L104" s="26">
        <f t="shared" si="14"/>
        <v>0</v>
      </c>
      <c r="M104" s="26">
        <f t="shared" si="15"/>
        <v>0</v>
      </c>
      <c r="N104" s="26">
        <f t="shared" si="16"/>
        <v>0</v>
      </c>
      <c r="O104" s="26">
        <f t="shared" si="17"/>
        <v>0</v>
      </c>
      <c r="P104" s="26">
        <f t="shared" si="18"/>
        <v>0</v>
      </c>
      <c r="Q104" s="26">
        <f t="shared" si="19"/>
        <v>0</v>
      </c>
      <c r="R104" s="26">
        <f t="shared" si="20"/>
        <v>0</v>
      </c>
      <c r="S104" s="26">
        <f t="shared" si="21"/>
        <v>0</v>
      </c>
      <c r="T104" s="26">
        <f t="shared" si="22"/>
        <v>0</v>
      </c>
      <c r="U104" s="26">
        <f t="shared" si="23"/>
        <v>0</v>
      </c>
      <c r="V104" s="26">
        <f t="shared" si="24"/>
        <v>0</v>
      </c>
      <c r="W104" s="63">
        <f t="shared" si="25"/>
        <v>0</v>
      </c>
      <c r="X104" s="74"/>
    </row>
    <row r="105" spans="1:24" ht="12.75" customHeight="1">
      <c r="A105" s="39" t="s">
        <v>319</v>
      </c>
      <c r="B105" s="40" t="s">
        <v>302</v>
      </c>
      <c r="C105" s="40" t="s">
        <v>222</v>
      </c>
      <c r="D105" s="40" t="s">
        <v>251</v>
      </c>
      <c r="E105" s="21" t="s">
        <v>320</v>
      </c>
      <c r="F105" s="289">
        <f t="shared" si="26"/>
        <v>1096</v>
      </c>
      <c r="G105" s="21">
        <v>1096</v>
      </c>
      <c r="H105" s="278"/>
      <c r="I105" s="284">
        <f t="shared" si="27"/>
        <v>4700</v>
      </c>
      <c r="J105" s="278">
        <v>4700</v>
      </c>
      <c r="K105" s="278"/>
      <c r="L105" s="26">
        <f t="shared" si="14"/>
        <v>5165.3</v>
      </c>
      <c r="M105" s="26">
        <f t="shared" si="15"/>
        <v>5165.3</v>
      </c>
      <c r="N105" s="26">
        <f t="shared" si="16"/>
        <v>0</v>
      </c>
      <c r="O105" s="26">
        <f t="shared" si="17"/>
        <v>465.3000000000002</v>
      </c>
      <c r="P105" s="26">
        <f t="shared" si="18"/>
        <v>465.3000000000002</v>
      </c>
      <c r="Q105" s="26">
        <f t="shared" si="19"/>
        <v>0</v>
      </c>
      <c r="R105" s="26">
        <f t="shared" si="20"/>
        <v>5475.218</v>
      </c>
      <c r="S105" s="26">
        <f t="shared" si="21"/>
        <v>5475.218</v>
      </c>
      <c r="T105" s="26">
        <f t="shared" si="22"/>
        <v>0</v>
      </c>
      <c r="U105" s="26">
        <f t="shared" si="23"/>
        <v>5748.9789</v>
      </c>
      <c r="V105" s="26">
        <f t="shared" si="24"/>
        <v>5748.9789</v>
      </c>
      <c r="W105" s="63">
        <f t="shared" si="25"/>
        <v>0</v>
      </c>
      <c r="X105" s="74"/>
    </row>
    <row r="106" spans="1:256" s="6" customFormat="1" ht="28.5" customHeight="1">
      <c r="A106" s="15" t="s">
        <v>321</v>
      </c>
      <c r="B106" s="12" t="s">
        <v>302</v>
      </c>
      <c r="C106" s="12" t="s">
        <v>238</v>
      </c>
      <c r="D106" s="12" t="s">
        <v>195</v>
      </c>
      <c r="E106" s="42" t="s">
        <v>322</v>
      </c>
      <c r="F106" s="289">
        <f t="shared" si="26"/>
        <v>0</v>
      </c>
      <c r="G106" s="42"/>
      <c r="H106" s="286"/>
      <c r="I106" s="284"/>
      <c r="J106" s="286"/>
      <c r="K106" s="286"/>
      <c r="L106" s="26">
        <f t="shared" si="14"/>
        <v>0</v>
      </c>
      <c r="M106" s="26">
        <f t="shared" si="15"/>
        <v>0</v>
      </c>
      <c r="N106" s="26">
        <f t="shared" si="16"/>
        <v>0</v>
      </c>
      <c r="O106" s="26">
        <f t="shared" si="17"/>
        <v>0</v>
      </c>
      <c r="P106" s="26">
        <f t="shared" si="18"/>
        <v>0</v>
      </c>
      <c r="Q106" s="26">
        <f t="shared" si="19"/>
        <v>0</v>
      </c>
      <c r="R106" s="26">
        <f t="shared" si="20"/>
        <v>0</v>
      </c>
      <c r="S106" s="26">
        <f t="shared" si="21"/>
        <v>0</v>
      </c>
      <c r="T106" s="26">
        <f t="shared" si="22"/>
        <v>0</v>
      </c>
      <c r="U106" s="26">
        <f t="shared" si="23"/>
        <v>0</v>
      </c>
      <c r="V106" s="26">
        <f t="shared" si="24"/>
        <v>0</v>
      </c>
      <c r="W106" s="63">
        <f t="shared" si="25"/>
        <v>0</v>
      </c>
      <c r="X106" s="74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1:24" ht="12.75" customHeight="1">
      <c r="A107" s="39"/>
      <c r="B107" s="40"/>
      <c r="C107" s="40"/>
      <c r="D107" s="40"/>
      <c r="E107" s="21" t="s">
        <v>200</v>
      </c>
      <c r="F107" s="289">
        <f t="shared" si="26"/>
        <v>0</v>
      </c>
      <c r="G107" s="21"/>
      <c r="H107" s="278"/>
      <c r="I107" s="284"/>
      <c r="J107" s="278"/>
      <c r="K107" s="278"/>
      <c r="L107" s="26">
        <f t="shared" si="14"/>
        <v>0</v>
      </c>
      <c r="M107" s="26">
        <f aca="true" t="shared" si="28" ref="M107:M125">J107*9.9%+J107</f>
        <v>0</v>
      </c>
      <c r="N107" s="26">
        <f t="shared" si="16"/>
        <v>0</v>
      </c>
      <c r="O107" s="26">
        <f t="shared" si="17"/>
        <v>0</v>
      </c>
      <c r="P107" s="26">
        <f t="shared" si="18"/>
        <v>0</v>
      </c>
      <c r="Q107" s="26">
        <f t="shared" si="19"/>
        <v>0</v>
      </c>
      <c r="R107" s="26">
        <f t="shared" si="20"/>
        <v>0</v>
      </c>
      <c r="S107" s="26">
        <f t="shared" si="21"/>
        <v>0</v>
      </c>
      <c r="T107" s="26">
        <f t="shared" si="22"/>
        <v>0</v>
      </c>
      <c r="U107" s="26">
        <f t="shared" si="23"/>
        <v>0</v>
      </c>
      <c r="V107" s="26">
        <f t="shared" si="24"/>
        <v>0</v>
      </c>
      <c r="W107" s="63">
        <f t="shared" si="25"/>
        <v>0</v>
      </c>
      <c r="X107" s="74"/>
    </row>
    <row r="108" spans="1:24" ht="12.75" customHeight="1">
      <c r="A108" s="39" t="s">
        <v>323</v>
      </c>
      <c r="B108" s="40" t="s">
        <v>302</v>
      </c>
      <c r="C108" s="40" t="s">
        <v>238</v>
      </c>
      <c r="D108" s="40" t="s">
        <v>198</v>
      </c>
      <c r="E108" s="21" t="s">
        <v>324</v>
      </c>
      <c r="F108" s="289">
        <f t="shared" si="26"/>
        <v>0</v>
      </c>
      <c r="G108" s="21"/>
      <c r="H108" s="278"/>
      <c r="I108" s="284"/>
      <c r="J108" s="278"/>
      <c r="K108" s="278"/>
      <c r="L108" s="26">
        <f t="shared" si="14"/>
        <v>0</v>
      </c>
      <c r="M108" s="26">
        <f t="shared" si="28"/>
        <v>0</v>
      </c>
      <c r="N108" s="26">
        <f t="shared" si="16"/>
        <v>0</v>
      </c>
      <c r="O108" s="26">
        <f t="shared" si="17"/>
        <v>0</v>
      </c>
      <c r="P108" s="26">
        <f t="shared" si="18"/>
        <v>0</v>
      </c>
      <c r="Q108" s="26">
        <f t="shared" si="19"/>
        <v>0</v>
      </c>
      <c r="R108" s="26">
        <f t="shared" si="20"/>
        <v>0</v>
      </c>
      <c r="S108" s="26">
        <f t="shared" si="21"/>
        <v>0</v>
      </c>
      <c r="T108" s="26">
        <f t="shared" si="22"/>
        <v>0</v>
      </c>
      <c r="U108" s="26">
        <f t="shared" si="23"/>
        <v>0</v>
      </c>
      <c r="V108" s="26">
        <f t="shared" si="24"/>
        <v>0</v>
      </c>
      <c r="W108" s="63">
        <f t="shared" si="25"/>
        <v>0</v>
      </c>
      <c r="X108" s="74"/>
    </row>
    <row r="109" spans="1:24" ht="12.75" customHeight="1">
      <c r="A109" s="39" t="s">
        <v>325</v>
      </c>
      <c r="B109" s="40" t="s">
        <v>302</v>
      </c>
      <c r="C109" s="40" t="s">
        <v>238</v>
      </c>
      <c r="D109" s="40" t="s">
        <v>204</v>
      </c>
      <c r="E109" s="21" t="s">
        <v>326</v>
      </c>
      <c r="F109" s="289">
        <f t="shared" si="26"/>
        <v>0</v>
      </c>
      <c r="G109" s="21"/>
      <c r="H109" s="278"/>
      <c r="I109" s="284"/>
      <c r="J109" s="278"/>
      <c r="K109" s="278"/>
      <c r="L109" s="26">
        <f t="shared" si="14"/>
        <v>0</v>
      </c>
      <c r="M109" s="26">
        <f t="shared" si="28"/>
        <v>0</v>
      </c>
      <c r="N109" s="26">
        <f t="shared" si="16"/>
        <v>0</v>
      </c>
      <c r="O109" s="26">
        <f t="shared" si="17"/>
        <v>0</v>
      </c>
      <c r="P109" s="26">
        <f t="shared" si="18"/>
        <v>0</v>
      </c>
      <c r="Q109" s="26">
        <f t="shared" si="19"/>
        <v>0</v>
      </c>
      <c r="R109" s="26">
        <f t="shared" si="20"/>
        <v>0</v>
      </c>
      <c r="S109" s="26">
        <f t="shared" si="21"/>
        <v>0</v>
      </c>
      <c r="T109" s="26">
        <f t="shared" si="22"/>
        <v>0</v>
      </c>
      <c r="U109" s="26">
        <f t="shared" si="23"/>
        <v>0</v>
      </c>
      <c r="V109" s="26">
        <f t="shared" si="24"/>
        <v>0</v>
      </c>
      <c r="W109" s="63">
        <f t="shared" si="25"/>
        <v>0</v>
      </c>
      <c r="X109" s="74"/>
    </row>
    <row r="110" spans="1:24" ht="12.75" customHeight="1">
      <c r="A110" s="39" t="s">
        <v>327</v>
      </c>
      <c r="B110" s="40" t="s">
        <v>328</v>
      </c>
      <c r="C110" s="40" t="s">
        <v>195</v>
      </c>
      <c r="D110" s="40" t="s">
        <v>195</v>
      </c>
      <c r="E110" s="41" t="s">
        <v>329</v>
      </c>
      <c r="F110" s="289">
        <f t="shared" si="26"/>
        <v>510384.39999999997</v>
      </c>
      <c r="G110" s="41">
        <v>483823.8</v>
      </c>
      <c r="H110" s="284">
        <v>26560.6</v>
      </c>
      <c r="I110" s="284">
        <f t="shared" si="27"/>
        <v>796991</v>
      </c>
      <c r="J110" s="284">
        <v>764841</v>
      </c>
      <c r="K110" s="284">
        <v>32150</v>
      </c>
      <c r="L110" s="26">
        <f t="shared" si="14"/>
        <v>879911.8589999999</v>
      </c>
      <c r="M110" s="26">
        <f t="shared" si="28"/>
        <v>840560.259</v>
      </c>
      <c r="N110" s="26">
        <f t="shared" si="16"/>
        <v>39351.6</v>
      </c>
      <c r="O110" s="26">
        <f t="shared" si="17"/>
        <v>82920.85899999994</v>
      </c>
      <c r="P110" s="26">
        <f t="shared" si="18"/>
        <v>75719.25899999996</v>
      </c>
      <c r="Q110" s="26">
        <f t="shared" si="19"/>
        <v>7201.5999999999985</v>
      </c>
      <c r="R110" s="26">
        <f t="shared" si="20"/>
        <v>932706.57054</v>
      </c>
      <c r="S110" s="26">
        <f t="shared" si="21"/>
        <v>890993.87454</v>
      </c>
      <c r="T110" s="26">
        <f t="shared" si="22"/>
        <v>41712.695999999996</v>
      </c>
      <c r="U110" s="26">
        <f t="shared" si="23"/>
        <v>979341.899067</v>
      </c>
      <c r="V110" s="26">
        <f t="shared" si="24"/>
        <v>935543.568267</v>
      </c>
      <c r="W110" s="63">
        <f t="shared" si="25"/>
        <v>43798.330799999996</v>
      </c>
      <c r="X110" s="74"/>
    </row>
    <row r="111" spans="1:24" ht="12.75" customHeight="1">
      <c r="A111" s="39"/>
      <c r="B111" s="40"/>
      <c r="C111" s="40"/>
      <c r="D111" s="40"/>
      <c r="E111" s="21" t="s">
        <v>5</v>
      </c>
      <c r="F111" s="289">
        <f t="shared" si="26"/>
        <v>0</v>
      </c>
      <c r="G111" s="21"/>
      <c r="H111" s="278"/>
      <c r="I111" s="284"/>
      <c r="J111" s="278"/>
      <c r="K111" s="278"/>
      <c r="L111" s="26">
        <f t="shared" si="14"/>
        <v>0</v>
      </c>
      <c r="M111" s="26">
        <f t="shared" si="28"/>
        <v>0</v>
      </c>
      <c r="N111" s="26">
        <f t="shared" si="16"/>
        <v>0</v>
      </c>
      <c r="O111" s="26">
        <f t="shared" si="17"/>
        <v>0</v>
      </c>
      <c r="P111" s="26">
        <f t="shared" si="18"/>
        <v>0</v>
      </c>
      <c r="Q111" s="26">
        <f t="shared" si="19"/>
        <v>0</v>
      </c>
      <c r="R111" s="26">
        <f t="shared" si="20"/>
        <v>0</v>
      </c>
      <c r="S111" s="26">
        <f t="shared" si="21"/>
        <v>0</v>
      </c>
      <c r="T111" s="26">
        <f t="shared" si="22"/>
        <v>0</v>
      </c>
      <c r="U111" s="26">
        <f t="shared" si="23"/>
        <v>0</v>
      </c>
      <c r="V111" s="26">
        <f t="shared" si="24"/>
        <v>0</v>
      </c>
      <c r="W111" s="63">
        <f t="shared" si="25"/>
        <v>0</v>
      </c>
      <c r="X111" s="74"/>
    </row>
    <row r="112" spans="1:256" s="6" customFormat="1" ht="28.5" customHeight="1">
      <c r="A112" s="15" t="s">
        <v>330</v>
      </c>
      <c r="B112" s="12" t="s">
        <v>328</v>
      </c>
      <c r="C112" s="12" t="s">
        <v>198</v>
      </c>
      <c r="D112" s="12" t="s">
        <v>195</v>
      </c>
      <c r="E112" s="42" t="s">
        <v>331</v>
      </c>
      <c r="F112" s="289">
        <f t="shared" si="26"/>
        <v>446446.3</v>
      </c>
      <c r="G112" s="42">
        <v>419885.7</v>
      </c>
      <c r="H112" s="286">
        <v>26560.6</v>
      </c>
      <c r="I112" s="284">
        <f t="shared" si="27"/>
        <v>711439</v>
      </c>
      <c r="J112" s="286">
        <v>679289</v>
      </c>
      <c r="K112" s="286">
        <v>32150</v>
      </c>
      <c r="L112" s="26">
        <f t="shared" si="14"/>
        <v>785890.211</v>
      </c>
      <c r="M112" s="26">
        <f t="shared" si="28"/>
        <v>746538.611</v>
      </c>
      <c r="N112" s="26">
        <f t="shared" si="16"/>
        <v>39351.6</v>
      </c>
      <c r="O112" s="26">
        <f t="shared" si="17"/>
        <v>74451.21100000001</v>
      </c>
      <c r="P112" s="26">
        <f t="shared" si="18"/>
        <v>67249.61100000003</v>
      </c>
      <c r="Q112" s="26">
        <f t="shared" si="19"/>
        <v>7201.5999999999985</v>
      </c>
      <c r="R112" s="26">
        <f t="shared" si="20"/>
        <v>833043.62366</v>
      </c>
      <c r="S112" s="26">
        <f t="shared" si="21"/>
        <v>791330.92766</v>
      </c>
      <c r="T112" s="26">
        <f t="shared" si="22"/>
        <v>41712.695999999996</v>
      </c>
      <c r="U112" s="26">
        <f t="shared" si="23"/>
        <v>874695.804843</v>
      </c>
      <c r="V112" s="26">
        <f t="shared" si="24"/>
        <v>830897.474043</v>
      </c>
      <c r="W112" s="63">
        <f t="shared" si="25"/>
        <v>43798.330799999996</v>
      </c>
      <c r="X112" s="74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1:24" ht="12.75" customHeight="1">
      <c r="A113" s="39"/>
      <c r="B113" s="40"/>
      <c r="C113" s="40"/>
      <c r="D113" s="40"/>
      <c r="E113" s="21" t="s">
        <v>200</v>
      </c>
      <c r="F113" s="289">
        <f t="shared" si="26"/>
        <v>0</v>
      </c>
      <c r="G113" s="21"/>
      <c r="H113" s="278"/>
      <c r="I113" s="284"/>
      <c r="J113" s="278"/>
      <c r="K113" s="278"/>
      <c r="L113" s="26">
        <f t="shared" si="14"/>
        <v>0</v>
      </c>
      <c r="M113" s="26">
        <f t="shared" si="28"/>
        <v>0</v>
      </c>
      <c r="N113" s="26">
        <f t="shared" si="16"/>
        <v>0</v>
      </c>
      <c r="O113" s="26">
        <f t="shared" si="17"/>
        <v>0</v>
      </c>
      <c r="P113" s="26">
        <f t="shared" si="18"/>
        <v>0</v>
      </c>
      <c r="Q113" s="26">
        <f t="shared" si="19"/>
        <v>0</v>
      </c>
      <c r="R113" s="26">
        <f t="shared" si="20"/>
        <v>0</v>
      </c>
      <c r="S113" s="26">
        <f t="shared" si="21"/>
        <v>0</v>
      </c>
      <c r="T113" s="26">
        <f t="shared" si="22"/>
        <v>0</v>
      </c>
      <c r="U113" s="26">
        <f t="shared" si="23"/>
        <v>0</v>
      </c>
      <c r="V113" s="26">
        <f t="shared" si="24"/>
        <v>0</v>
      </c>
      <c r="W113" s="63">
        <f t="shared" si="25"/>
        <v>0</v>
      </c>
      <c r="X113" s="74"/>
    </row>
    <row r="114" spans="1:24" ht="12.75" customHeight="1">
      <c r="A114" s="39" t="s">
        <v>332</v>
      </c>
      <c r="B114" s="40" t="s">
        <v>328</v>
      </c>
      <c r="C114" s="40" t="s">
        <v>198</v>
      </c>
      <c r="D114" s="40" t="s">
        <v>198</v>
      </c>
      <c r="E114" s="21" t="s">
        <v>333</v>
      </c>
      <c r="F114" s="289">
        <f t="shared" si="26"/>
        <v>379143.1</v>
      </c>
      <c r="G114" s="21">
        <v>352582.5</v>
      </c>
      <c r="H114" s="278">
        <v>26560.6</v>
      </c>
      <c r="I114" s="284">
        <f t="shared" si="27"/>
        <v>617150</v>
      </c>
      <c r="J114" s="278">
        <v>585000</v>
      </c>
      <c r="K114" s="278">
        <v>32150</v>
      </c>
      <c r="L114" s="26">
        <f t="shared" si="14"/>
        <v>682266.6</v>
      </c>
      <c r="M114" s="26">
        <f t="shared" si="28"/>
        <v>642915</v>
      </c>
      <c r="N114" s="26">
        <f t="shared" si="16"/>
        <v>39351.6</v>
      </c>
      <c r="O114" s="26">
        <f t="shared" si="17"/>
        <v>65116.59999999998</v>
      </c>
      <c r="P114" s="26">
        <f t="shared" si="18"/>
        <v>57915</v>
      </c>
      <c r="Q114" s="26">
        <f t="shared" si="19"/>
        <v>7201.5999999999985</v>
      </c>
      <c r="R114" s="26">
        <f t="shared" si="20"/>
        <v>723202.596</v>
      </c>
      <c r="S114" s="26">
        <f t="shared" si="21"/>
        <v>681489.9</v>
      </c>
      <c r="T114" s="26">
        <f t="shared" si="22"/>
        <v>41712.695999999996</v>
      </c>
      <c r="U114" s="26">
        <f t="shared" si="23"/>
        <v>759362.7258</v>
      </c>
      <c r="V114" s="26">
        <f t="shared" si="24"/>
        <v>715564.395</v>
      </c>
      <c r="W114" s="63">
        <f t="shared" si="25"/>
        <v>43798.330799999996</v>
      </c>
      <c r="X114" s="74"/>
    </row>
    <row r="115" spans="1:24" ht="12.75" customHeight="1">
      <c r="A115" s="39" t="s">
        <v>334</v>
      </c>
      <c r="B115" s="40" t="s">
        <v>328</v>
      </c>
      <c r="C115" s="40" t="s">
        <v>198</v>
      </c>
      <c r="D115" s="40" t="s">
        <v>222</v>
      </c>
      <c r="E115" s="21" t="s">
        <v>335</v>
      </c>
      <c r="F115" s="289">
        <f t="shared" si="26"/>
        <v>67303.3</v>
      </c>
      <c r="G115" s="21">
        <v>67303.3</v>
      </c>
      <c r="H115" s="278"/>
      <c r="I115" s="284">
        <f t="shared" si="27"/>
        <v>94289</v>
      </c>
      <c r="J115" s="278">
        <v>94289</v>
      </c>
      <c r="K115" s="278"/>
      <c r="L115" s="26">
        <f t="shared" si="14"/>
        <v>103623.611</v>
      </c>
      <c r="M115" s="26">
        <f t="shared" si="28"/>
        <v>103623.611</v>
      </c>
      <c r="N115" s="26">
        <f t="shared" si="16"/>
        <v>0</v>
      </c>
      <c r="O115" s="26">
        <f t="shared" si="17"/>
        <v>9334.611000000004</v>
      </c>
      <c r="P115" s="26">
        <f t="shared" si="18"/>
        <v>9334.611000000004</v>
      </c>
      <c r="Q115" s="26">
        <f t="shared" si="19"/>
        <v>0</v>
      </c>
      <c r="R115" s="26">
        <f t="shared" si="20"/>
        <v>109841.02766</v>
      </c>
      <c r="S115" s="26">
        <f t="shared" si="21"/>
        <v>109841.02766</v>
      </c>
      <c r="T115" s="26">
        <f t="shared" si="22"/>
        <v>0</v>
      </c>
      <c r="U115" s="26">
        <f t="shared" si="23"/>
        <v>115333.079043</v>
      </c>
      <c r="V115" s="26">
        <f t="shared" si="24"/>
        <v>115333.079043</v>
      </c>
      <c r="W115" s="63">
        <f t="shared" si="25"/>
        <v>0</v>
      </c>
      <c r="X115" s="74"/>
    </row>
    <row r="116" spans="1:256" s="6" customFormat="1" ht="28.5" customHeight="1">
      <c r="A116" s="15" t="s">
        <v>336</v>
      </c>
      <c r="B116" s="12" t="s">
        <v>328</v>
      </c>
      <c r="C116" s="12" t="s">
        <v>222</v>
      </c>
      <c r="D116" s="12" t="s">
        <v>195</v>
      </c>
      <c r="E116" s="42" t="s">
        <v>337</v>
      </c>
      <c r="F116" s="289">
        <f t="shared" si="26"/>
        <v>3500</v>
      </c>
      <c r="G116" s="42">
        <v>3500</v>
      </c>
      <c r="H116" s="286"/>
      <c r="I116" s="284">
        <f t="shared" si="27"/>
        <v>7000</v>
      </c>
      <c r="J116" s="286">
        <v>7000</v>
      </c>
      <c r="K116" s="286"/>
      <c r="L116" s="26">
        <f t="shared" si="14"/>
        <v>7693</v>
      </c>
      <c r="M116" s="26">
        <f t="shared" si="28"/>
        <v>7693</v>
      </c>
      <c r="N116" s="26">
        <f t="shared" si="16"/>
        <v>0</v>
      </c>
      <c r="O116" s="26">
        <f t="shared" si="17"/>
        <v>693</v>
      </c>
      <c r="P116" s="26">
        <f t="shared" si="18"/>
        <v>693</v>
      </c>
      <c r="Q116" s="26">
        <f t="shared" si="19"/>
        <v>0</v>
      </c>
      <c r="R116" s="26">
        <f t="shared" si="20"/>
        <v>8154.58</v>
      </c>
      <c r="S116" s="26">
        <f t="shared" si="21"/>
        <v>8154.58</v>
      </c>
      <c r="T116" s="26">
        <f t="shared" si="22"/>
        <v>0</v>
      </c>
      <c r="U116" s="26">
        <f t="shared" si="23"/>
        <v>8562.309</v>
      </c>
      <c r="V116" s="26">
        <f t="shared" si="24"/>
        <v>8562.309</v>
      </c>
      <c r="W116" s="63">
        <f t="shared" si="25"/>
        <v>0</v>
      </c>
      <c r="X116" s="74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</row>
    <row r="117" spans="1:24" ht="12.75" customHeight="1">
      <c r="A117" s="39"/>
      <c r="B117" s="40"/>
      <c r="C117" s="40"/>
      <c r="D117" s="40"/>
      <c r="E117" s="21" t="s">
        <v>200</v>
      </c>
      <c r="F117" s="289">
        <f t="shared" si="26"/>
        <v>0</v>
      </c>
      <c r="G117" s="21"/>
      <c r="H117" s="278"/>
      <c r="I117" s="284"/>
      <c r="J117" s="278"/>
      <c r="K117" s="278"/>
      <c r="L117" s="26">
        <f t="shared" si="14"/>
        <v>0</v>
      </c>
      <c r="M117" s="26">
        <f t="shared" si="28"/>
        <v>0</v>
      </c>
      <c r="N117" s="26">
        <f t="shared" si="16"/>
        <v>0</v>
      </c>
      <c r="O117" s="26">
        <f t="shared" si="17"/>
        <v>0</v>
      </c>
      <c r="P117" s="26">
        <f t="shared" si="18"/>
        <v>0</v>
      </c>
      <c r="Q117" s="26">
        <f t="shared" si="19"/>
        <v>0</v>
      </c>
      <c r="R117" s="26">
        <f t="shared" si="20"/>
        <v>0</v>
      </c>
      <c r="S117" s="26">
        <f t="shared" si="21"/>
        <v>0</v>
      </c>
      <c r="T117" s="26">
        <f t="shared" si="22"/>
        <v>0</v>
      </c>
      <c r="U117" s="26">
        <f t="shared" si="23"/>
        <v>0</v>
      </c>
      <c r="V117" s="26">
        <f t="shared" si="24"/>
        <v>0</v>
      </c>
      <c r="W117" s="63">
        <f t="shared" si="25"/>
        <v>0</v>
      </c>
      <c r="X117" s="74"/>
    </row>
    <row r="118" spans="1:24" ht="12.75" customHeight="1">
      <c r="A118" s="39" t="s">
        <v>338</v>
      </c>
      <c r="B118" s="40" t="s">
        <v>328</v>
      </c>
      <c r="C118" s="40" t="s">
        <v>222</v>
      </c>
      <c r="D118" s="40" t="s">
        <v>198</v>
      </c>
      <c r="E118" s="21" t="s">
        <v>339</v>
      </c>
      <c r="F118" s="289">
        <f t="shared" si="26"/>
        <v>3500</v>
      </c>
      <c r="G118" s="21">
        <v>3500</v>
      </c>
      <c r="H118" s="278"/>
      <c r="I118" s="284">
        <f t="shared" si="27"/>
        <v>7000</v>
      </c>
      <c r="J118" s="278">
        <v>7000</v>
      </c>
      <c r="K118" s="278"/>
      <c r="L118" s="26">
        <f t="shared" si="14"/>
        <v>7693</v>
      </c>
      <c r="M118" s="26">
        <f t="shared" si="28"/>
        <v>7693</v>
      </c>
      <c r="N118" s="26">
        <f t="shared" si="16"/>
        <v>0</v>
      </c>
      <c r="O118" s="26">
        <f t="shared" si="17"/>
        <v>693</v>
      </c>
      <c r="P118" s="26">
        <f t="shared" si="18"/>
        <v>693</v>
      </c>
      <c r="Q118" s="26">
        <f t="shared" si="19"/>
        <v>0</v>
      </c>
      <c r="R118" s="26">
        <f t="shared" si="20"/>
        <v>8154.58</v>
      </c>
      <c r="S118" s="26">
        <f t="shared" si="21"/>
        <v>8154.58</v>
      </c>
      <c r="T118" s="26">
        <f t="shared" si="22"/>
        <v>0</v>
      </c>
      <c r="U118" s="26">
        <f t="shared" si="23"/>
        <v>8562.309</v>
      </c>
      <c r="V118" s="26">
        <f t="shared" si="24"/>
        <v>8562.309</v>
      </c>
      <c r="W118" s="63">
        <f t="shared" si="25"/>
        <v>0</v>
      </c>
      <c r="X118" s="74"/>
    </row>
    <row r="119" spans="1:24" ht="12.75" customHeight="1">
      <c r="A119" s="39" t="s">
        <v>340</v>
      </c>
      <c r="B119" s="40" t="s">
        <v>328</v>
      </c>
      <c r="C119" s="40" t="s">
        <v>222</v>
      </c>
      <c r="D119" s="40" t="s">
        <v>222</v>
      </c>
      <c r="E119" s="21" t="s">
        <v>341</v>
      </c>
      <c r="F119" s="289">
        <f t="shared" si="26"/>
        <v>0</v>
      </c>
      <c r="G119" s="21"/>
      <c r="H119" s="278"/>
      <c r="I119" s="284">
        <f t="shared" si="27"/>
        <v>0</v>
      </c>
      <c r="J119" s="278"/>
      <c r="K119" s="278"/>
      <c r="L119" s="26">
        <f t="shared" si="14"/>
        <v>0</v>
      </c>
      <c r="M119" s="26">
        <f t="shared" si="28"/>
        <v>0</v>
      </c>
      <c r="N119" s="26">
        <f t="shared" si="16"/>
        <v>0</v>
      </c>
      <c r="O119" s="26">
        <f t="shared" si="17"/>
        <v>0</v>
      </c>
      <c r="P119" s="26">
        <f t="shared" si="18"/>
        <v>0</v>
      </c>
      <c r="Q119" s="26">
        <f t="shared" si="19"/>
        <v>0</v>
      </c>
      <c r="R119" s="26">
        <f t="shared" si="20"/>
        <v>0</v>
      </c>
      <c r="S119" s="26">
        <f t="shared" si="21"/>
        <v>0</v>
      </c>
      <c r="T119" s="26">
        <f t="shared" si="22"/>
        <v>0</v>
      </c>
      <c r="U119" s="26">
        <f t="shared" si="23"/>
        <v>0</v>
      </c>
      <c r="V119" s="26">
        <f t="shared" si="24"/>
        <v>0</v>
      </c>
      <c r="W119" s="63">
        <f t="shared" si="25"/>
        <v>0</v>
      </c>
      <c r="X119" s="74"/>
    </row>
    <row r="120" spans="1:256" s="6" customFormat="1" ht="28.5" customHeight="1">
      <c r="A120" s="15" t="s">
        <v>342</v>
      </c>
      <c r="B120" s="12" t="s">
        <v>328</v>
      </c>
      <c r="C120" s="12" t="s">
        <v>211</v>
      </c>
      <c r="D120" s="12" t="s">
        <v>195</v>
      </c>
      <c r="E120" s="42" t="s">
        <v>343</v>
      </c>
      <c r="F120" s="289">
        <f t="shared" si="26"/>
        <v>60438.1</v>
      </c>
      <c r="G120" s="42">
        <v>60438.1</v>
      </c>
      <c r="H120" s="286"/>
      <c r="I120" s="284">
        <f t="shared" si="27"/>
        <v>78552</v>
      </c>
      <c r="J120" s="286">
        <v>78552</v>
      </c>
      <c r="K120" s="286"/>
      <c r="L120" s="26">
        <f t="shared" si="14"/>
        <v>86328.648</v>
      </c>
      <c r="M120" s="26">
        <f t="shared" si="28"/>
        <v>86328.648</v>
      </c>
      <c r="N120" s="26">
        <f t="shared" si="16"/>
        <v>0</v>
      </c>
      <c r="O120" s="26">
        <f t="shared" si="17"/>
        <v>7776.648000000001</v>
      </c>
      <c r="P120" s="26">
        <f t="shared" si="18"/>
        <v>7776.648000000001</v>
      </c>
      <c r="Q120" s="26">
        <f t="shared" si="19"/>
        <v>0</v>
      </c>
      <c r="R120" s="26">
        <f t="shared" si="20"/>
        <v>91508.36688</v>
      </c>
      <c r="S120" s="26">
        <f t="shared" si="21"/>
        <v>91508.36688</v>
      </c>
      <c r="T120" s="26">
        <f t="shared" si="22"/>
        <v>0</v>
      </c>
      <c r="U120" s="26">
        <f t="shared" si="23"/>
        <v>96083.785224</v>
      </c>
      <c r="V120" s="26">
        <f t="shared" si="24"/>
        <v>96083.785224</v>
      </c>
      <c r="W120" s="63">
        <f t="shared" si="25"/>
        <v>0</v>
      </c>
      <c r="X120" s="74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</row>
    <row r="121" spans="1:24" ht="12.75" customHeight="1">
      <c r="A121" s="39"/>
      <c r="B121" s="40"/>
      <c r="C121" s="40"/>
      <c r="D121" s="40"/>
      <c r="E121" s="21" t="s">
        <v>200</v>
      </c>
      <c r="F121" s="289">
        <f t="shared" si="26"/>
        <v>0</v>
      </c>
      <c r="G121" s="21"/>
      <c r="H121" s="278"/>
      <c r="I121" s="278"/>
      <c r="J121" s="278"/>
      <c r="K121" s="278"/>
      <c r="L121" s="26">
        <f t="shared" si="14"/>
        <v>0</v>
      </c>
      <c r="M121" s="26">
        <f t="shared" si="28"/>
        <v>0</v>
      </c>
      <c r="N121" s="26">
        <f t="shared" si="16"/>
        <v>0</v>
      </c>
      <c r="O121" s="26">
        <f t="shared" si="17"/>
        <v>0</v>
      </c>
      <c r="P121" s="26">
        <f t="shared" si="18"/>
        <v>0</v>
      </c>
      <c r="Q121" s="26">
        <f t="shared" si="19"/>
        <v>0</v>
      </c>
      <c r="R121" s="26">
        <f t="shared" si="20"/>
        <v>0</v>
      </c>
      <c r="S121" s="26">
        <f t="shared" si="21"/>
        <v>0</v>
      </c>
      <c r="T121" s="26">
        <f t="shared" si="22"/>
        <v>0</v>
      </c>
      <c r="U121" s="26">
        <f t="shared" si="23"/>
        <v>0</v>
      </c>
      <c r="V121" s="26">
        <f t="shared" si="24"/>
        <v>0</v>
      </c>
      <c r="W121" s="63">
        <f t="shared" si="25"/>
        <v>0</v>
      </c>
      <c r="X121" s="74"/>
    </row>
    <row r="122" spans="1:24" ht="12.75" customHeight="1">
      <c r="A122" s="39" t="s">
        <v>344</v>
      </c>
      <c r="B122" s="40" t="s">
        <v>328</v>
      </c>
      <c r="C122" s="40" t="s">
        <v>211</v>
      </c>
      <c r="D122" s="40" t="s">
        <v>198</v>
      </c>
      <c r="E122" s="21" t="s">
        <v>345</v>
      </c>
      <c r="F122" s="289">
        <f t="shared" si="26"/>
        <v>60438.1</v>
      </c>
      <c r="G122" s="21">
        <v>60438.1</v>
      </c>
      <c r="H122" s="278"/>
      <c r="I122" s="284">
        <f>J122+K122</f>
        <v>78552</v>
      </c>
      <c r="J122" s="286">
        <v>78552</v>
      </c>
      <c r="K122" s="278"/>
      <c r="L122" s="26">
        <f t="shared" si="14"/>
        <v>86328.648</v>
      </c>
      <c r="M122" s="26">
        <f t="shared" si="28"/>
        <v>86328.648</v>
      </c>
      <c r="N122" s="26">
        <f t="shared" si="16"/>
        <v>0</v>
      </c>
      <c r="O122" s="26">
        <f t="shared" si="17"/>
        <v>7776.648000000001</v>
      </c>
      <c r="P122" s="26">
        <f t="shared" si="18"/>
        <v>7776.648000000001</v>
      </c>
      <c r="Q122" s="26">
        <f t="shared" si="19"/>
        <v>0</v>
      </c>
      <c r="R122" s="26">
        <f t="shared" si="20"/>
        <v>91508.36688</v>
      </c>
      <c r="S122" s="26">
        <f t="shared" si="21"/>
        <v>91508.36688</v>
      </c>
      <c r="T122" s="26">
        <f t="shared" si="22"/>
        <v>0</v>
      </c>
      <c r="U122" s="26">
        <f t="shared" si="23"/>
        <v>96083.785224</v>
      </c>
      <c r="V122" s="26">
        <f t="shared" si="24"/>
        <v>96083.785224</v>
      </c>
      <c r="W122" s="63">
        <f t="shared" si="25"/>
        <v>0</v>
      </c>
      <c r="X122" s="74"/>
    </row>
    <row r="123" spans="1:256" s="6" customFormat="1" ht="28.5" customHeight="1">
      <c r="A123" s="15" t="s">
        <v>346</v>
      </c>
      <c r="B123" s="12" t="s">
        <v>328</v>
      </c>
      <c r="C123" s="12" t="s">
        <v>215</v>
      </c>
      <c r="D123" s="12" t="s">
        <v>195</v>
      </c>
      <c r="E123" s="42" t="s">
        <v>347</v>
      </c>
      <c r="F123" s="289">
        <f t="shared" si="26"/>
        <v>0</v>
      </c>
      <c r="G123" s="42"/>
      <c r="H123" s="286"/>
      <c r="I123" s="284"/>
      <c r="J123" s="286"/>
      <c r="K123" s="286"/>
      <c r="L123" s="26">
        <f t="shared" si="14"/>
        <v>0</v>
      </c>
      <c r="M123" s="26">
        <f t="shared" si="28"/>
        <v>0</v>
      </c>
      <c r="N123" s="26">
        <f t="shared" si="16"/>
        <v>0</v>
      </c>
      <c r="O123" s="26">
        <f t="shared" si="17"/>
        <v>0</v>
      </c>
      <c r="P123" s="26">
        <f t="shared" si="18"/>
        <v>0</v>
      </c>
      <c r="Q123" s="26">
        <f t="shared" si="19"/>
        <v>0</v>
      </c>
      <c r="R123" s="26">
        <f t="shared" si="20"/>
        <v>0</v>
      </c>
      <c r="S123" s="26">
        <f t="shared" si="21"/>
        <v>0</v>
      </c>
      <c r="T123" s="26">
        <f t="shared" si="22"/>
        <v>0</v>
      </c>
      <c r="U123" s="26">
        <f t="shared" si="23"/>
        <v>0</v>
      </c>
      <c r="V123" s="26">
        <f t="shared" si="24"/>
        <v>0</v>
      </c>
      <c r="W123" s="63">
        <f t="shared" si="25"/>
        <v>0</v>
      </c>
      <c r="X123" s="74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</row>
    <row r="124" spans="1:24" ht="12.75" customHeight="1">
      <c r="A124" s="39"/>
      <c r="B124" s="40"/>
      <c r="C124" s="40"/>
      <c r="D124" s="40"/>
      <c r="E124" s="21" t="s">
        <v>200</v>
      </c>
      <c r="F124" s="289">
        <f t="shared" si="26"/>
        <v>0</v>
      </c>
      <c r="G124" s="21"/>
      <c r="H124" s="278"/>
      <c r="I124" s="284"/>
      <c r="J124" s="278"/>
      <c r="K124" s="278"/>
      <c r="L124" s="26">
        <f t="shared" si="14"/>
        <v>0</v>
      </c>
      <c r="M124" s="26">
        <f t="shared" si="28"/>
        <v>0</v>
      </c>
      <c r="N124" s="26">
        <f t="shared" si="16"/>
        <v>0</v>
      </c>
      <c r="O124" s="26">
        <f t="shared" si="17"/>
        <v>0</v>
      </c>
      <c r="P124" s="26">
        <f t="shared" si="18"/>
        <v>0</v>
      </c>
      <c r="Q124" s="26">
        <f t="shared" si="19"/>
        <v>0</v>
      </c>
      <c r="R124" s="26">
        <f t="shared" si="20"/>
        <v>0</v>
      </c>
      <c r="S124" s="26">
        <f t="shared" si="21"/>
        <v>0</v>
      </c>
      <c r="T124" s="26">
        <f t="shared" si="22"/>
        <v>0</v>
      </c>
      <c r="U124" s="26">
        <f t="shared" si="23"/>
        <v>0</v>
      </c>
      <c r="V124" s="26">
        <f t="shared" si="24"/>
        <v>0</v>
      </c>
      <c r="W124" s="63">
        <f t="shared" si="25"/>
        <v>0</v>
      </c>
      <c r="X124" s="74"/>
    </row>
    <row r="125" spans="1:24" ht="12.75" customHeight="1">
      <c r="A125" s="39" t="s">
        <v>348</v>
      </c>
      <c r="B125" s="40" t="s">
        <v>328</v>
      </c>
      <c r="C125" s="40" t="s">
        <v>215</v>
      </c>
      <c r="D125" s="40" t="s">
        <v>198</v>
      </c>
      <c r="E125" s="21" t="s">
        <v>347</v>
      </c>
      <c r="F125" s="289">
        <f t="shared" si="26"/>
        <v>0</v>
      </c>
      <c r="G125" s="21"/>
      <c r="H125" s="278"/>
      <c r="I125" s="284"/>
      <c r="J125" s="278"/>
      <c r="K125" s="278"/>
      <c r="L125" s="26">
        <f t="shared" si="14"/>
        <v>0</v>
      </c>
      <c r="M125" s="26">
        <f t="shared" si="28"/>
        <v>0</v>
      </c>
      <c r="N125" s="26">
        <f t="shared" si="16"/>
        <v>0</v>
      </c>
      <c r="O125" s="26">
        <f t="shared" si="17"/>
        <v>0</v>
      </c>
      <c r="P125" s="26">
        <f t="shared" si="18"/>
        <v>0</v>
      </c>
      <c r="Q125" s="26">
        <f t="shared" si="19"/>
        <v>0</v>
      </c>
      <c r="R125" s="26">
        <f t="shared" si="20"/>
        <v>0</v>
      </c>
      <c r="S125" s="26">
        <f t="shared" si="21"/>
        <v>0</v>
      </c>
      <c r="T125" s="26">
        <f t="shared" si="22"/>
        <v>0</v>
      </c>
      <c r="U125" s="26">
        <f t="shared" si="23"/>
        <v>0</v>
      </c>
      <c r="V125" s="26">
        <f t="shared" si="24"/>
        <v>0</v>
      </c>
      <c r="W125" s="63">
        <f t="shared" si="25"/>
        <v>0</v>
      </c>
      <c r="X125" s="74"/>
    </row>
    <row r="126" spans="1:24" ht="12.75" customHeight="1">
      <c r="A126" s="39" t="s">
        <v>349</v>
      </c>
      <c r="B126" s="40" t="s">
        <v>350</v>
      </c>
      <c r="C126" s="40" t="s">
        <v>195</v>
      </c>
      <c r="D126" s="40" t="s">
        <v>195</v>
      </c>
      <c r="E126" s="41" t="s">
        <v>351</v>
      </c>
      <c r="F126" s="289">
        <f t="shared" si="26"/>
        <v>17255</v>
      </c>
      <c r="G126" s="41">
        <v>17255</v>
      </c>
      <c r="H126" s="284"/>
      <c r="I126" s="284">
        <f>J126+K126</f>
        <v>58200</v>
      </c>
      <c r="J126" s="284">
        <v>58200</v>
      </c>
      <c r="K126" s="284"/>
      <c r="L126" s="26">
        <f t="shared" si="14"/>
        <v>67815.4</v>
      </c>
      <c r="M126" s="26">
        <v>67815.4</v>
      </c>
      <c r="N126" s="26">
        <f t="shared" si="16"/>
        <v>0</v>
      </c>
      <c r="O126" s="26">
        <f t="shared" si="17"/>
        <v>9615.399999999994</v>
      </c>
      <c r="P126" s="26">
        <f t="shared" si="18"/>
        <v>9615.399999999994</v>
      </c>
      <c r="Q126" s="26">
        <f t="shared" si="19"/>
        <v>0</v>
      </c>
      <c r="R126" s="26">
        <f t="shared" si="20"/>
        <v>71884.324</v>
      </c>
      <c r="S126" s="26">
        <f t="shared" si="21"/>
        <v>71884.324</v>
      </c>
      <c r="T126" s="26">
        <f t="shared" si="22"/>
        <v>0</v>
      </c>
      <c r="U126" s="26">
        <f t="shared" si="23"/>
        <v>75478.54019999999</v>
      </c>
      <c r="V126" s="26">
        <f t="shared" si="24"/>
        <v>75478.54019999999</v>
      </c>
      <c r="W126" s="63">
        <f t="shared" si="25"/>
        <v>0</v>
      </c>
      <c r="X126" s="74"/>
    </row>
    <row r="127" spans="1:24" ht="12.75" customHeight="1">
      <c r="A127" s="39"/>
      <c r="B127" s="40"/>
      <c r="C127" s="40"/>
      <c r="D127" s="40"/>
      <c r="E127" s="21" t="s">
        <v>5</v>
      </c>
      <c r="F127" s="289">
        <f t="shared" si="26"/>
        <v>0</v>
      </c>
      <c r="G127" s="21"/>
      <c r="H127" s="278"/>
      <c r="I127" s="278"/>
      <c r="J127" s="278"/>
      <c r="K127" s="278"/>
      <c r="L127" s="26">
        <f t="shared" si="14"/>
        <v>0</v>
      </c>
      <c r="M127" s="26">
        <f aca="true" t="shared" si="29" ref="M127:M133">J127*9.9%+J127</f>
        <v>0</v>
      </c>
      <c r="N127" s="26">
        <f t="shared" si="16"/>
        <v>0</v>
      </c>
      <c r="O127" s="26">
        <f t="shared" si="17"/>
        <v>0</v>
      </c>
      <c r="P127" s="26">
        <f t="shared" si="18"/>
        <v>0</v>
      </c>
      <c r="Q127" s="26">
        <f t="shared" si="19"/>
        <v>0</v>
      </c>
      <c r="R127" s="26">
        <f t="shared" si="20"/>
        <v>0</v>
      </c>
      <c r="S127" s="26">
        <f t="shared" si="21"/>
        <v>0</v>
      </c>
      <c r="T127" s="26">
        <f t="shared" si="22"/>
        <v>0</v>
      </c>
      <c r="U127" s="26">
        <f t="shared" si="23"/>
        <v>0</v>
      </c>
      <c r="V127" s="26">
        <f t="shared" si="24"/>
        <v>0</v>
      </c>
      <c r="W127" s="63">
        <f t="shared" si="25"/>
        <v>0</v>
      </c>
      <c r="X127" s="74"/>
    </row>
    <row r="128" spans="1:256" s="6" customFormat="1" ht="28.5" customHeight="1">
      <c r="A128" s="15" t="s">
        <v>352</v>
      </c>
      <c r="B128" s="12" t="s">
        <v>350</v>
      </c>
      <c r="C128" s="12" t="s">
        <v>204</v>
      </c>
      <c r="D128" s="12" t="s">
        <v>195</v>
      </c>
      <c r="E128" s="42" t="s">
        <v>353</v>
      </c>
      <c r="F128" s="289">
        <f t="shared" si="26"/>
        <v>0</v>
      </c>
      <c r="G128" s="42"/>
      <c r="H128" s="286"/>
      <c r="I128" s="286"/>
      <c r="J128" s="286"/>
      <c r="K128" s="286"/>
      <c r="L128" s="26">
        <f t="shared" si="14"/>
        <v>0</v>
      </c>
      <c r="M128" s="26">
        <f t="shared" si="29"/>
        <v>0</v>
      </c>
      <c r="N128" s="26">
        <f t="shared" si="16"/>
        <v>0</v>
      </c>
      <c r="O128" s="26">
        <f t="shared" si="17"/>
        <v>0</v>
      </c>
      <c r="P128" s="26">
        <f t="shared" si="18"/>
        <v>0</v>
      </c>
      <c r="Q128" s="26">
        <f t="shared" si="19"/>
        <v>0</v>
      </c>
      <c r="R128" s="26">
        <f t="shared" si="20"/>
        <v>0</v>
      </c>
      <c r="S128" s="26">
        <f t="shared" si="21"/>
        <v>0</v>
      </c>
      <c r="T128" s="26">
        <f t="shared" si="22"/>
        <v>0</v>
      </c>
      <c r="U128" s="26">
        <f t="shared" si="23"/>
        <v>0</v>
      </c>
      <c r="V128" s="26">
        <f t="shared" si="24"/>
        <v>0</v>
      </c>
      <c r="W128" s="63">
        <f t="shared" si="25"/>
        <v>0</v>
      </c>
      <c r="X128" s="74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1:24" ht="12.75" customHeight="1">
      <c r="A129" s="39"/>
      <c r="B129" s="40"/>
      <c r="C129" s="40"/>
      <c r="D129" s="40"/>
      <c r="E129" s="21" t="s">
        <v>200</v>
      </c>
      <c r="F129" s="289">
        <f t="shared" si="26"/>
        <v>0</v>
      </c>
      <c r="G129" s="21"/>
      <c r="H129" s="278"/>
      <c r="I129" s="278"/>
      <c r="J129" s="278"/>
      <c r="K129" s="278"/>
      <c r="L129" s="26">
        <f t="shared" si="14"/>
        <v>0</v>
      </c>
      <c r="M129" s="26">
        <f t="shared" si="29"/>
        <v>0</v>
      </c>
      <c r="N129" s="26">
        <f t="shared" si="16"/>
        <v>0</v>
      </c>
      <c r="O129" s="26">
        <f t="shared" si="17"/>
        <v>0</v>
      </c>
      <c r="P129" s="26">
        <f t="shared" si="18"/>
        <v>0</v>
      </c>
      <c r="Q129" s="26">
        <f t="shared" si="19"/>
        <v>0</v>
      </c>
      <c r="R129" s="26">
        <f t="shared" si="20"/>
        <v>0</v>
      </c>
      <c r="S129" s="26">
        <f t="shared" si="21"/>
        <v>0</v>
      </c>
      <c r="T129" s="26">
        <f t="shared" si="22"/>
        <v>0</v>
      </c>
      <c r="U129" s="26">
        <f t="shared" si="23"/>
        <v>0</v>
      </c>
      <c r="V129" s="26">
        <f t="shared" si="24"/>
        <v>0</v>
      </c>
      <c r="W129" s="63">
        <f t="shared" si="25"/>
        <v>0</v>
      </c>
      <c r="X129" s="74"/>
    </row>
    <row r="130" spans="1:24" ht="12.75" customHeight="1">
      <c r="A130" s="39" t="s">
        <v>354</v>
      </c>
      <c r="B130" s="40" t="s">
        <v>350</v>
      </c>
      <c r="C130" s="40" t="s">
        <v>204</v>
      </c>
      <c r="D130" s="40" t="s">
        <v>198</v>
      </c>
      <c r="E130" s="21" t="s">
        <v>353</v>
      </c>
      <c r="F130" s="289">
        <f t="shared" si="26"/>
        <v>0</v>
      </c>
      <c r="G130" s="21"/>
      <c r="H130" s="278"/>
      <c r="I130" s="278"/>
      <c r="J130" s="278"/>
      <c r="K130" s="278"/>
      <c r="L130" s="26">
        <f t="shared" si="14"/>
        <v>0</v>
      </c>
      <c r="M130" s="26">
        <f t="shared" si="29"/>
        <v>0</v>
      </c>
      <c r="N130" s="26">
        <f t="shared" si="16"/>
        <v>0</v>
      </c>
      <c r="O130" s="26">
        <f t="shared" si="17"/>
        <v>0</v>
      </c>
      <c r="P130" s="26">
        <f t="shared" si="18"/>
        <v>0</v>
      </c>
      <c r="Q130" s="26">
        <f t="shared" si="19"/>
        <v>0</v>
      </c>
      <c r="R130" s="26">
        <f t="shared" si="20"/>
        <v>0</v>
      </c>
      <c r="S130" s="26">
        <f t="shared" si="21"/>
        <v>0</v>
      </c>
      <c r="T130" s="26">
        <f t="shared" si="22"/>
        <v>0</v>
      </c>
      <c r="U130" s="26">
        <f t="shared" si="23"/>
        <v>0</v>
      </c>
      <c r="V130" s="26">
        <f t="shared" si="24"/>
        <v>0</v>
      </c>
      <c r="W130" s="63">
        <f t="shared" si="25"/>
        <v>0</v>
      </c>
      <c r="X130" s="74"/>
    </row>
    <row r="131" spans="1:256" s="6" customFormat="1" ht="28.5" customHeight="1">
      <c r="A131" s="15" t="s">
        <v>355</v>
      </c>
      <c r="B131" s="12" t="s">
        <v>350</v>
      </c>
      <c r="C131" s="12" t="s">
        <v>238</v>
      </c>
      <c r="D131" s="12" t="s">
        <v>195</v>
      </c>
      <c r="E131" s="42" t="s">
        <v>356</v>
      </c>
      <c r="F131" s="289">
        <f t="shared" si="26"/>
        <v>0</v>
      </c>
      <c r="G131" s="42"/>
      <c r="H131" s="286"/>
      <c r="I131" s="286"/>
      <c r="J131" s="286"/>
      <c r="K131" s="286"/>
      <c r="L131" s="26">
        <f t="shared" si="14"/>
        <v>0</v>
      </c>
      <c r="M131" s="26">
        <f t="shared" si="29"/>
        <v>0</v>
      </c>
      <c r="N131" s="26">
        <f t="shared" si="16"/>
        <v>0</v>
      </c>
      <c r="O131" s="26">
        <f t="shared" si="17"/>
        <v>0</v>
      </c>
      <c r="P131" s="26">
        <f t="shared" si="18"/>
        <v>0</v>
      </c>
      <c r="Q131" s="26">
        <f t="shared" si="19"/>
        <v>0</v>
      </c>
      <c r="R131" s="26">
        <f t="shared" si="20"/>
        <v>0</v>
      </c>
      <c r="S131" s="26">
        <f t="shared" si="21"/>
        <v>0</v>
      </c>
      <c r="T131" s="26">
        <f t="shared" si="22"/>
        <v>0</v>
      </c>
      <c r="U131" s="26">
        <f t="shared" si="23"/>
        <v>0</v>
      </c>
      <c r="V131" s="26">
        <f t="shared" si="24"/>
        <v>0</v>
      </c>
      <c r="W131" s="63">
        <f t="shared" si="25"/>
        <v>0</v>
      </c>
      <c r="X131" s="74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</row>
    <row r="132" spans="1:24" ht="12.75" customHeight="1">
      <c r="A132" s="39"/>
      <c r="B132" s="40"/>
      <c r="C132" s="40"/>
      <c r="D132" s="40"/>
      <c r="E132" s="21" t="s">
        <v>200</v>
      </c>
      <c r="F132" s="289">
        <f t="shared" si="26"/>
        <v>0</v>
      </c>
      <c r="G132" s="21"/>
      <c r="H132" s="278"/>
      <c r="I132" s="278"/>
      <c r="J132" s="278"/>
      <c r="K132" s="278"/>
      <c r="L132" s="26">
        <f t="shared" si="14"/>
        <v>0</v>
      </c>
      <c r="M132" s="26">
        <f t="shared" si="29"/>
        <v>0</v>
      </c>
      <c r="N132" s="26">
        <f t="shared" si="16"/>
        <v>0</v>
      </c>
      <c r="O132" s="26">
        <f t="shared" si="17"/>
        <v>0</v>
      </c>
      <c r="P132" s="26">
        <f t="shared" si="18"/>
        <v>0</v>
      </c>
      <c r="Q132" s="26">
        <f t="shared" si="19"/>
        <v>0</v>
      </c>
      <c r="R132" s="26">
        <f t="shared" si="20"/>
        <v>0</v>
      </c>
      <c r="S132" s="26">
        <f t="shared" si="21"/>
        <v>0</v>
      </c>
      <c r="T132" s="26">
        <f t="shared" si="22"/>
        <v>0</v>
      </c>
      <c r="U132" s="26">
        <f t="shared" si="23"/>
        <v>0</v>
      </c>
      <c r="V132" s="26">
        <f t="shared" si="24"/>
        <v>0</v>
      </c>
      <c r="W132" s="63">
        <f t="shared" si="25"/>
        <v>0</v>
      </c>
      <c r="X132" s="74"/>
    </row>
    <row r="133" spans="1:24" ht="12.75" customHeight="1">
      <c r="A133" s="39" t="s">
        <v>357</v>
      </c>
      <c r="B133" s="40" t="s">
        <v>350</v>
      </c>
      <c r="C133" s="40" t="s">
        <v>238</v>
      </c>
      <c r="D133" s="40" t="s">
        <v>198</v>
      </c>
      <c r="E133" s="21" t="s">
        <v>356</v>
      </c>
      <c r="F133" s="289">
        <f t="shared" si="26"/>
        <v>0</v>
      </c>
      <c r="G133" s="21"/>
      <c r="H133" s="278"/>
      <c r="I133" s="278"/>
      <c r="J133" s="278"/>
      <c r="K133" s="278"/>
      <c r="L133" s="26">
        <f t="shared" si="14"/>
        <v>0</v>
      </c>
      <c r="M133" s="26">
        <f t="shared" si="29"/>
        <v>0</v>
      </c>
      <c r="N133" s="26">
        <f t="shared" si="16"/>
        <v>0</v>
      </c>
      <c r="O133" s="26">
        <f t="shared" si="17"/>
        <v>0</v>
      </c>
      <c r="P133" s="26">
        <f t="shared" si="18"/>
        <v>0</v>
      </c>
      <c r="Q133" s="26">
        <f t="shared" si="19"/>
        <v>0</v>
      </c>
      <c r="R133" s="26">
        <f t="shared" si="20"/>
        <v>0</v>
      </c>
      <c r="S133" s="26">
        <f t="shared" si="21"/>
        <v>0</v>
      </c>
      <c r="T133" s="26">
        <f t="shared" si="22"/>
        <v>0</v>
      </c>
      <c r="U133" s="26">
        <f t="shared" si="23"/>
        <v>0</v>
      </c>
      <c r="V133" s="26">
        <f t="shared" si="24"/>
        <v>0</v>
      </c>
      <c r="W133" s="63">
        <f t="shared" si="25"/>
        <v>0</v>
      </c>
      <c r="X133" s="74"/>
    </row>
    <row r="134" spans="1:256" s="6" customFormat="1" ht="28.5" customHeight="1">
      <c r="A134" s="15" t="s">
        <v>358</v>
      </c>
      <c r="B134" s="12" t="s">
        <v>350</v>
      </c>
      <c r="C134" s="12" t="s">
        <v>251</v>
      </c>
      <c r="D134" s="12" t="s">
        <v>195</v>
      </c>
      <c r="E134" s="42" t="s">
        <v>359</v>
      </c>
      <c r="F134" s="289">
        <f t="shared" si="26"/>
        <v>17255</v>
      </c>
      <c r="G134" s="41">
        <v>17255</v>
      </c>
      <c r="H134" s="286"/>
      <c r="I134" s="284">
        <f>J134+K134</f>
        <v>58200</v>
      </c>
      <c r="J134" s="284">
        <v>58200</v>
      </c>
      <c r="K134" s="286"/>
      <c r="L134" s="26">
        <f t="shared" si="14"/>
        <v>67815.4</v>
      </c>
      <c r="M134" s="26">
        <v>67815.4</v>
      </c>
      <c r="N134" s="26">
        <f t="shared" si="16"/>
        <v>0</v>
      </c>
      <c r="O134" s="26">
        <f t="shared" si="17"/>
        <v>9615.399999999994</v>
      </c>
      <c r="P134" s="26">
        <f t="shared" si="18"/>
        <v>9615.399999999994</v>
      </c>
      <c r="Q134" s="26">
        <f t="shared" si="19"/>
        <v>0</v>
      </c>
      <c r="R134" s="26">
        <f t="shared" si="20"/>
        <v>71884.324</v>
      </c>
      <c r="S134" s="26">
        <f t="shared" si="21"/>
        <v>71884.324</v>
      </c>
      <c r="T134" s="26">
        <f t="shared" si="22"/>
        <v>0</v>
      </c>
      <c r="U134" s="26">
        <f t="shared" si="23"/>
        <v>75478.54019999999</v>
      </c>
      <c r="V134" s="26">
        <f t="shared" si="24"/>
        <v>75478.54019999999</v>
      </c>
      <c r="W134" s="63">
        <f t="shared" si="25"/>
        <v>0</v>
      </c>
      <c r="X134" s="74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</row>
    <row r="135" spans="1:24" ht="12.75" customHeight="1">
      <c r="A135" s="39"/>
      <c r="B135" s="40"/>
      <c r="C135" s="40"/>
      <c r="D135" s="40"/>
      <c r="E135" s="21" t="s">
        <v>200</v>
      </c>
      <c r="F135" s="289">
        <f t="shared" si="26"/>
        <v>0</v>
      </c>
      <c r="G135" s="21"/>
      <c r="H135" s="278"/>
      <c r="I135" s="278"/>
      <c r="J135" s="278"/>
      <c r="K135" s="278"/>
      <c r="L135" s="26">
        <f t="shared" si="14"/>
        <v>0</v>
      </c>
      <c r="M135" s="26">
        <f>J135*9.9%+J135</f>
        <v>0</v>
      </c>
      <c r="N135" s="26">
        <f t="shared" si="16"/>
        <v>0</v>
      </c>
      <c r="O135" s="26">
        <f t="shared" si="17"/>
        <v>0</v>
      </c>
      <c r="P135" s="26">
        <f t="shared" si="18"/>
        <v>0</v>
      </c>
      <c r="Q135" s="26">
        <f t="shared" si="19"/>
        <v>0</v>
      </c>
      <c r="R135" s="26">
        <f t="shared" si="20"/>
        <v>0</v>
      </c>
      <c r="S135" s="26">
        <f t="shared" si="21"/>
        <v>0</v>
      </c>
      <c r="T135" s="26">
        <f t="shared" si="22"/>
        <v>0</v>
      </c>
      <c r="U135" s="26">
        <f t="shared" si="23"/>
        <v>0</v>
      </c>
      <c r="V135" s="26">
        <f t="shared" si="24"/>
        <v>0</v>
      </c>
      <c r="W135" s="63">
        <f t="shared" si="25"/>
        <v>0</v>
      </c>
      <c r="X135" s="74"/>
    </row>
    <row r="136" spans="1:24" ht="12.75" customHeight="1">
      <c r="A136" s="39" t="s">
        <v>360</v>
      </c>
      <c r="B136" s="40" t="s">
        <v>350</v>
      </c>
      <c r="C136" s="40" t="s">
        <v>251</v>
      </c>
      <c r="D136" s="40" t="s">
        <v>198</v>
      </c>
      <c r="E136" s="21" t="s">
        <v>359</v>
      </c>
      <c r="F136" s="289">
        <f t="shared" si="26"/>
        <v>17255</v>
      </c>
      <c r="G136" s="41">
        <v>17255</v>
      </c>
      <c r="H136" s="278"/>
      <c r="I136" s="284">
        <f aca="true" t="shared" si="30" ref="I136:I142">J136+K136</f>
        <v>58200</v>
      </c>
      <c r="J136" s="284">
        <v>58200</v>
      </c>
      <c r="K136" s="278"/>
      <c r="L136" s="26">
        <f t="shared" si="14"/>
        <v>67815.4</v>
      </c>
      <c r="M136" s="26">
        <v>67815.4</v>
      </c>
      <c r="N136" s="26">
        <f t="shared" si="16"/>
        <v>0</v>
      </c>
      <c r="O136" s="26">
        <f t="shared" si="17"/>
        <v>9615.399999999994</v>
      </c>
      <c r="P136" s="26">
        <f t="shared" si="18"/>
        <v>9615.399999999994</v>
      </c>
      <c r="Q136" s="26">
        <f t="shared" si="19"/>
        <v>0</v>
      </c>
      <c r="R136" s="26">
        <f t="shared" si="20"/>
        <v>71884.324</v>
      </c>
      <c r="S136" s="26">
        <f t="shared" si="21"/>
        <v>71884.324</v>
      </c>
      <c r="T136" s="26">
        <f t="shared" si="22"/>
        <v>0</v>
      </c>
      <c r="U136" s="26">
        <f t="shared" si="23"/>
        <v>75478.54019999999</v>
      </c>
      <c r="V136" s="26">
        <f t="shared" si="24"/>
        <v>75478.54019999999</v>
      </c>
      <c r="W136" s="63">
        <f t="shared" si="25"/>
        <v>0</v>
      </c>
      <c r="X136" s="74"/>
    </row>
    <row r="137" spans="1:256" s="6" customFormat="1" ht="28.5" customHeight="1">
      <c r="A137" s="15" t="s">
        <v>361</v>
      </c>
      <c r="B137" s="12" t="s">
        <v>350</v>
      </c>
      <c r="C137" s="12" t="s">
        <v>256</v>
      </c>
      <c r="D137" s="12" t="s">
        <v>195</v>
      </c>
      <c r="E137" s="42" t="s">
        <v>362</v>
      </c>
      <c r="F137" s="289">
        <f t="shared" si="26"/>
        <v>0</v>
      </c>
      <c r="G137" s="42"/>
      <c r="H137" s="286"/>
      <c r="I137" s="284"/>
      <c r="J137" s="286"/>
      <c r="K137" s="286"/>
      <c r="L137" s="26">
        <f t="shared" si="14"/>
        <v>0</v>
      </c>
      <c r="M137" s="26">
        <f>J137*9.9%+J137</f>
        <v>0</v>
      </c>
      <c r="N137" s="26">
        <f t="shared" si="16"/>
        <v>0</v>
      </c>
      <c r="O137" s="26">
        <f t="shared" si="17"/>
        <v>0</v>
      </c>
      <c r="P137" s="26">
        <f t="shared" si="18"/>
        <v>0</v>
      </c>
      <c r="Q137" s="26">
        <f t="shared" si="19"/>
        <v>0</v>
      </c>
      <c r="R137" s="26">
        <f t="shared" si="20"/>
        <v>0</v>
      </c>
      <c r="S137" s="26">
        <f t="shared" si="21"/>
        <v>0</v>
      </c>
      <c r="T137" s="26">
        <f t="shared" si="22"/>
        <v>0</v>
      </c>
      <c r="U137" s="26">
        <f t="shared" si="23"/>
        <v>0</v>
      </c>
      <c r="V137" s="26">
        <f t="shared" si="24"/>
        <v>0</v>
      </c>
      <c r="W137" s="63">
        <f t="shared" si="25"/>
        <v>0</v>
      </c>
      <c r="X137" s="74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1:24" ht="12.75" customHeight="1">
      <c r="A138" s="39"/>
      <c r="B138" s="40"/>
      <c r="C138" s="40"/>
      <c r="D138" s="40"/>
      <c r="E138" s="21" t="s">
        <v>200</v>
      </c>
      <c r="F138" s="289">
        <f t="shared" si="26"/>
        <v>0</v>
      </c>
      <c r="G138" s="21"/>
      <c r="H138" s="278"/>
      <c r="I138" s="284"/>
      <c r="J138" s="278"/>
      <c r="K138" s="278"/>
      <c r="L138" s="26">
        <f t="shared" si="14"/>
        <v>0</v>
      </c>
      <c r="M138" s="26">
        <f>J138*9.9%+J138</f>
        <v>0</v>
      </c>
      <c r="N138" s="26">
        <f t="shared" si="16"/>
        <v>0</v>
      </c>
      <c r="O138" s="26">
        <f t="shared" si="17"/>
        <v>0</v>
      </c>
      <c r="P138" s="26">
        <f t="shared" si="18"/>
        <v>0</v>
      </c>
      <c r="Q138" s="26">
        <f t="shared" si="19"/>
        <v>0</v>
      </c>
      <c r="R138" s="26">
        <f t="shared" si="20"/>
        <v>0</v>
      </c>
      <c r="S138" s="26">
        <f t="shared" si="21"/>
        <v>0</v>
      </c>
      <c r="T138" s="26">
        <f t="shared" si="22"/>
        <v>0</v>
      </c>
      <c r="U138" s="26">
        <f t="shared" si="23"/>
        <v>0</v>
      </c>
      <c r="V138" s="26">
        <f t="shared" si="24"/>
        <v>0</v>
      </c>
      <c r="W138" s="63">
        <f t="shared" si="25"/>
        <v>0</v>
      </c>
      <c r="X138" s="74"/>
    </row>
    <row r="139" spans="1:24" ht="12.75" customHeight="1">
      <c r="A139" s="39" t="s">
        <v>363</v>
      </c>
      <c r="B139" s="40" t="s">
        <v>350</v>
      </c>
      <c r="C139" s="40" t="s">
        <v>256</v>
      </c>
      <c r="D139" s="40" t="s">
        <v>222</v>
      </c>
      <c r="E139" s="21" t="s">
        <v>364</v>
      </c>
      <c r="F139" s="289">
        <f t="shared" si="26"/>
        <v>0</v>
      </c>
      <c r="G139" s="21"/>
      <c r="H139" s="278"/>
      <c r="I139" s="284"/>
      <c r="J139" s="278"/>
      <c r="K139" s="278"/>
      <c r="L139" s="26">
        <f aca="true" t="shared" si="31" ref="L139:L144">N139+M139</f>
        <v>0</v>
      </c>
      <c r="M139" s="26">
        <f>J139*9.9%+J139</f>
        <v>0</v>
      </c>
      <c r="N139" s="26">
        <f aca="true" t="shared" si="32" ref="N139:N144">K139*22.4%+K139</f>
        <v>0</v>
      </c>
      <c r="O139" s="26">
        <f aca="true" t="shared" si="33" ref="O139:O144">L139-I139</f>
        <v>0</v>
      </c>
      <c r="P139" s="26">
        <f aca="true" t="shared" si="34" ref="P139:P144">M139-J139</f>
        <v>0</v>
      </c>
      <c r="Q139" s="26">
        <f aca="true" t="shared" si="35" ref="Q139:Q144">N139-K139</f>
        <v>0</v>
      </c>
      <c r="R139" s="26">
        <f>L139*0.06+L139</f>
        <v>0</v>
      </c>
      <c r="S139" s="26">
        <f>M139*0.06+M139</f>
        <v>0</v>
      </c>
      <c r="T139" s="26">
        <f aca="true" t="shared" si="36" ref="T139:T144">N139*0.06+N139</f>
        <v>0</v>
      </c>
      <c r="U139" s="26">
        <f aca="true" t="shared" si="37" ref="U139:U144">R139*0.05+R139</f>
        <v>0</v>
      </c>
      <c r="V139" s="26">
        <f aca="true" t="shared" si="38" ref="V139:V144">S139*0.05+S139</f>
        <v>0</v>
      </c>
      <c r="W139" s="63">
        <f aca="true" t="shared" si="39" ref="W139:W144">T139*0.05+T139</f>
        <v>0</v>
      </c>
      <c r="X139" s="74"/>
    </row>
    <row r="140" spans="1:24" ht="24.75" customHeight="1">
      <c r="A140" s="39" t="s">
        <v>365</v>
      </c>
      <c r="B140" s="40" t="s">
        <v>366</v>
      </c>
      <c r="C140" s="40" t="s">
        <v>195</v>
      </c>
      <c r="D140" s="40" t="s">
        <v>195</v>
      </c>
      <c r="E140" s="41" t="s">
        <v>367</v>
      </c>
      <c r="F140" s="289">
        <f>G140+H140</f>
        <v>553066.7</v>
      </c>
      <c r="G140" s="3">
        <v>553066.7</v>
      </c>
      <c r="H140" s="284"/>
      <c r="I140" s="284">
        <f t="shared" si="30"/>
        <v>700000</v>
      </c>
      <c r="J140" s="284">
        <v>700000</v>
      </c>
      <c r="K140" s="284"/>
      <c r="L140" s="26">
        <f t="shared" si="31"/>
        <v>800000</v>
      </c>
      <c r="M140" s="26">
        <v>800000</v>
      </c>
      <c r="N140" s="26">
        <f t="shared" si="32"/>
        <v>0</v>
      </c>
      <c r="O140" s="26">
        <f t="shared" si="33"/>
        <v>100000</v>
      </c>
      <c r="P140" s="26">
        <f t="shared" si="34"/>
        <v>100000</v>
      </c>
      <c r="Q140" s="26">
        <f t="shared" si="35"/>
        <v>0</v>
      </c>
      <c r="R140" s="26">
        <v>700000</v>
      </c>
      <c r="S140" s="26">
        <v>700000</v>
      </c>
      <c r="T140" s="26">
        <f t="shared" si="36"/>
        <v>0</v>
      </c>
      <c r="U140" s="26">
        <f t="shared" si="37"/>
        <v>735000</v>
      </c>
      <c r="V140" s="26">
        <f t="shared" si="38"/>
        <v>735000</v>
      </c>
      <c r="W140" s="63">
        <f t="shared" si="39"/>
        <v>0</v>
      </c>
      <c r="X140" s="74"/>
    </row>
    <row r="141" spans="1:24" ht="15.75" customHeight="1">
      <c r="A141" s="39"/>
      <c r="B141" s="40"/>
      <c r="C141" s="40"/>
      <c r="D141" s="40"/>
      <c r="E141" s="21" t="s">
        <v>5</v>
      </c>
      <c r="F141" s="289">
        <f>G141+H141</f>
        <v>0</v>
      </c>
      <c r="G141" s="21"/>
      <c r="H141" s="278"/>
      <c r="I141" s="284"/>
      <c r="J141" s="278"/>
      <c r="K141" s="278"/>
      <c r="L141" s="26">
        <f t="shared" si="31"/>
        <v>0</v>
      </c>
      <c r="M141" s="26">
        <f>J141*0.04+J141</f>
        <v>0</v>
      </c>
      <c r="N141" s="26">
        <f t="shared" si="32"/>
        <v>0</v>
      </c>
      <c r="O141" s="26">
        <f t="shared" si="33"/>
        <v>0</v>
      </c>
      <c r="P141" s="26">
        <f t="shared" si="34"/>
        <v>0</v>
      </c>
      <c r="Q141" s="26">
        <f t="shared" si="35"/>
        <v>0</v>
      </c>
      <c r="R141" s="26">
        <f>L141*0.06+L141</f>
        <v>0</v>
      </c>
      <c r="S141" s="26">
        <f>M141*0.06+M141</f>
        <v>0</v>
      </c>
      <c r="T141" s="26">
        <f t="shared" si="36"/>
        <v>0</v>
      </c>
      <c r="U141" s="26">
        <f t="shared" si="37"/>
        <v>0</v>
      </c>
      <c r="V141" s="26">
        <f t="shared" si="38"/>
        <v>0</v>
      </c>
      <c r="W141" s="63">
        <f t="shared" si="39"/>
        <v>0</v>
      </c>
      <c r="X141" s="74"/>
    </row>
    <row r="142" spans="1:256" s="6" customFormat="1" ht="29.25" customHeight="1">
      <c r="A142" s="15" t="s">
        <v>368</v>
      </c>
      <c r="B142" s="12" t="s">
        <v>366</v>
      </c>
      <c r="C142" s="12" t="s">
        <v>198</v>
      </c>
      <c r="D142" s="12" t="s">
        <v>195</v>
      </c>
      <c r="E142" s="42" t="s">
        <v>369</v>
      </c>
      <c r="F142" s="289">
        <f>G142+H142</f>
        <v>553066.7</v>
      </c>
      <c r="G142" s="42">
        <v>553066.7</v>
      </c>
      <c r="H142" s="286"/>
      <c r="I142" s="284">
        <f t="shared" si="30"/>
        <v>700000</v>
      </c>
      <c r="J142" s="284">
        <v>700000</v>
      </c>
      <c r="K142" s="286"/>
      <c r="L142" s="26">
        <f t="shared" si="31"/>
        <v>800000</v>
      </c>
      <c r="M142" s="26">
        <v>800000</v>
      </c>
      <c r="N142" s="26">
        <f t="shared" si="32"/>
        <v>0</v>
      </c>
      <c r="O142" s="26">
        <f t="shared" si="33"/>
        <v>100000</v>
      </c>
      <c r="P142" s="26">
        <f t="shared" si="34"/>
        <v>100000</v>
      </c>
      <c r="Q142" s="26">
        <f t="shared" si="35"/>
        <v>0</v>
      </c>
      <c r="R142" s="26">
        <v>700000</v>
      </c>
      <c r="S142" s="26">
        <v>700000</v>
      </c>
      <c r="T142" s="26">
        <f t="shared" si="36"/>
        <v>0</v>
      </c>
      <c r="U142" s="26">
        <f t="shared" si="37"/>
        <v>735000</v>
      </c>
      <c r="V142" s="26">
        <f t="shared" si="38"/>
        <v>735000</v>
      </c>
      <c r="W142" s="63">
        <f t="shared" si="39"/>
        <v>0</v>
      </c>
      <c r="X142" s="74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1:24" ht="18.75" customHeight="1">
      <c r="A143" s="39"/>
      <c r="B143" s="40"/>
      <c r="C143" s="40"/>
      <c r="D143" s="40"/>
      <c r="E143" s="21" t="s">
        <v>200</v>
      </c>
      <c r="F143" s="289">
        <f>G143+H143</f>
        <v>0</v>
      </c>
      <c r="G143" s="21"/>
      <c r="H143" s="278"/>
      <c r="I143" s="278"/>
      <c r="J143" s="278"/>
      <c r="K143" s="278"/>
      <c r="L143" s="26">
        <f t="shared" si="31"/>
        <v>0</v>
      </c>
      <c r="M143" s="26"/>
      <c r="N143" s="26">
        <f t="shared" si="32"/>
        <v>0</v>
      </c>
      <c r="O143" s="26">
        <f t="shared" si="33"/>
        <v>0</v>
      </c>
      <c r="P143" s="26">
        <f t="shared" si="34"/>
        <v>0</v>
      </c>
      <c r="Q143" s="26">
        <f t="shared" si="35"/>
        <v>0</v>
      </c>
      <c r="R143" s="26">
        <f>L143*0.06+L143</f>
        <v>0</v>
      </c>
      <c r="S143" s="26">
        <f>M143*0.06+M143</f>
        <v>0</v>
      </c>
      <c r="T143" s="26">
        <f t="shared" si="36"/>
        <v>0</v>
      </c>
      <c r="U143" s="26">
        <f t="shared" si="37"/>
        <v>0</v>
      </c>
      <c r="V143" s="26">
        <f t="shared" si="38"/>
        <v>0</v>
      </c>
      <c r="W143" s="63">
        <f t="shared" si="39"/>
        <v>0</v>
      </c>
      <c r="X143" s="74"/>
    </row>
    <row r="144" spans="1:24" ht="33" customHeight="1" thickBot="1">
      <c r="A144" s="43" t="s">
        <v>370</v>
      </c>
      <c r="B144" s="44" t="s">
        <v>366</v>
      </c>
      <c r="C144" s="44" t="s">
        <v>198</v>
      </c>
      <c r="D144" s="44" t="s">
        <v>222</v>
      </c>
      <c r="E144" s="28" t="s">
        <v>371</v>
      </c>
      <c r="F144" s="289">
        <f>G144+H144</f>
        <v>553066.7</v>
      </c>
      <c r="G144" s="42">
        <v>553066.7</v>
      </c>
      <c r="H144" s="287"/>
      <c r="I144" s="284">
        <f>J144+K144</f>
        <v>700000</v>
      </c>
      <c r="J144" s="284">
        <v>700000</v>
      </c>
      <c r="K144" s="287"/>
      <c r="L144" s="26">
        <f t="shared" si="31"/>
        <v>800000</v>
      </c>
      <c r="M144" s="26">
        <v>800000</v>
      </c>
      <c r="N144" s="26">
        <f t="shared" si="32"/>
        <v>0</v>
      </c>
      <c r="O144" s="26">
        <f t="shared" si="33"/>
        <v>100000</v>
      </c>
      <c r="P144" s="26">
        <f t="shared" si="34"/>
        <v>100000</v>
      </c>
      <c r="Q144" s="26">
        <f t="shared" si="35"/>
        <v>0</v>
      </c>
      <c r="R144" s="26">
        <v>700000</v>
      </c>
      <c r="S144" s="26">
        <v>700000</v>
      </c>
      <c r="T144" s="26">
        <f t="shared" si="36"/>
        <v>0</v>
      </c>
      <c r="U144" s="26">
        <f t="shared" si="37"/>
        <v>735000</v>
      </c>
      <c r="V144" s="26">
        <f t="shared" si="38"/>
        <v>735000</v>
      </c>
      <c r="W144" s="63">
        <f t="shared" si="39"/>
        <v>0</v>
      </c>
      <c r="X144" s="75"/>
    </row>
  </sheetData>
  <sheetProtection/>
  <mergeCells count="26">
    <mergeCell ref="W2:X2"/>
    <mergeCell ref="I7:I8"/>
    <mergeCell ref="J7:K7"/>
    <mergeCell ref="O6:Q6"/>
    <mergeCell ref="O7:O8"/>
    <mergeCell ref="P7:Q7"/>
    <mergeCell ref="X7:X8"/>
    <mergeCell ref="A4:W4"/>
    <mergeCell ref="A6:A8"/>
    <mergeCell ref="B6:B8"/>
    <mergeCell ref="C6:C8"/>
    <mergeCell ref="D6:D8"/>
    <mergeCell ref="E6:E8"/>
    <mergeCell ref="F6:H6"/>
    <mergeCell ref="I6:K6"/>
    <mergeCell ref="F7:F8"/>
    <mergeCell ref="G7:H7"/>
    <mergeCell ref="L6:N6"/>
    <mergeCell ref="R6:T6"/>
    <mergeCell ref="U6:W6"/>
    <mergeCell ref="L7:L8"/>
    <mergeCell ref="M7:N7"/>
    <mergeCell ref="R7:R8"/>
    <mergeCell ref="S7:T7"/>
    <mergeCell ref="U7:U8"/>
    <mergeCell ref="V7:W7"/>
  </mergeCells>
  <printOptions/>
  <pageMargins left="0.25" right="0.25" top="0.75" bottom="0.75" header="0.3" footer="0.3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45"/>
  <sheetViews>
    <sheetView tabSelected="1" zoomScale="110" zoomScaleNormal="110" zoomScalePageLayoutView="0" workbookViewId="0" topLeftCell="A1">
      <selection activeCell="K9" sqref="K9"/>
    </sheetView>
  </sheetViews>
  <sheetFormatPr defaultColWidth="9.140625" defaultRowHeight="12"/>
  <cols>
    <col min="1" max="1" width="11.28125" style="2" customWidth="1"/>
    <col min="2" max="2" width="52.00390625" style="3" customWidth="1"/>
    <col min="3" max="3" width="6.421875" style="2" customWidth="1"/>
    <col min="4" max="9" width="11.7109375" style="2" customWidth="1"/>
    <col min="10" max="10" width="14.8515625" style="1" customWidth="1"/>
    <col min="11" max="11" width="16.28125" style="1" customWidth="1"/>
    <col min="12" max="12" width="15.7109375" style="1" customWidth="1"/>
    <col min="13" max="13" width="13.7109375" style="1" customWidth="1"/>
    <col min="14" max="16" width="12.28125" style="1" customWidth="1"/>
    <col min="17" max="18" width="14.28125" style="1" customWidth="1"/>
    <col min="19" max="19" width="13.140625" style="1" customWidth="1"/>
    <col min="20" max="21" width="14.421875" style="1" customWidth="1"/>
    <col min="22" max="22" width="21.140625" style="0" customWidth="1"/>
  </cols>
  <sheetData>
    <row r="1" ht="24" customHeight="1"/>
    <row r="2" spans="1:22" ht="27" customHeight="1">
      <c r="A2" s="31"/>
      <c r="B2" s="32"/>
      <c r="C2" s="31"/>
      <c r="D2" s="31"/>
      <c r="E2" s="31"/>
      <c r="F2" s="31"/>
      <c r="G2" s="31"/>
      <c r="H2" s="31"/>
      <c r="I2" s="31"/>
      <c r="J2" s="33"/>
      <c r="K2" s="33"/>
      <c r="L2" s="45"/>
      <c r="M2" s="45"/>
      <c r="N2" s="45"/>
      <c r="O2" s="45"/>
      <c r="P2" s="33"/>
      <c r="Q2" s="33"/>
      <c r="R2" s="45"/>
      <c r="S2" s="33"/>
      <c r="T2" s="341" t="s">
        <v>614</v>
      </c>
      <c r="U2" s="341"/>
      <c r="V2" s="341"/>
    </row>
    <row r="3" spans="1:21" ht="42.75" customHeight="1">
      <c r="A3" s="345" t="s">
        <v>725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</row>
    <row r="4" spans="1:22" ht="18.75" customHeight="1">
      <c r="A4" s="31"/>
      <c r="B4" s="32"/>
      <c r="C4" s="31"/>
      <c r="D4" s="31"/>
      <c r="E4" s="31"/>
      <c r="F4" s="31"/>
      <c r="G4" s="31"/>
      <c r="H4" s="31"/>
      <c r="I4" s="31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V4" s="34" t="s">
        <v>0</v>
      </c>
    </row>
    <row r="5" spans="1:22" ht="23.25" customHeight="1">
      <c r="A5" s="300" t="s">
        <v>1</v>
      </c>
      <c r="B5" s="346" t="s">
        <v>372</v>
      </c>
      <c r="C5" s="300" t="s">
        <v>373</v>
      </c>
      <c r="D5" s="343" t="s">
        <v>719</v>
      </c>
      <c r="E5" s="343"/>
      <c r="F5" s="343"/>
      <c r="G5" s="343" t="s">
        <v>720</v>
      </c>
      <c r="H5" s="343"/>
      <c r="I5" s="343"/>
      <c r="J5" s="343" t="s">
        <v>184</v>
      </c>
      <c r="K5" s="343"/>
      <c r="L5" s="343"/>
      <c r="M5" s="344" t="s">
        <v>721</v>
      </c>
      <c r="N5" s="344"/>
      <c r="O5" s="344"/>
      <c r="P5" s="343" t="s">
        <v>185</v>
      </c>
      <c r="Q5" s="343"/>
      <c r="R5" s="343"/>
      <c r="S5" s="343" t="s">
        <v>722</v>
      </c>
      <c r="T5" s="343"/>
      <c r="U5" s="343"/>
      <c r="V5" s="58" t="s">
        <v>617</v>
      </c>
    </row>
    <row r="6" spans="1:22" ht="20.25" customHeight="1">
      <c r="A6" s="300"/>
      <c r="B6" s="346"/>
      <c r="C6" s="300"/>
      <c r="D6" s="296" t="s">
        <v>4</v>
      </c>
      <c r="E6" s="296" t="s">
        <v>5</v>
      </c>
      <c r="F6" s="296"/>
      <c r="G6" s="296" t="s">
        <v>4</v>
      </c>
      <c r="H6" s="296" t="s">
        <v>5</v>
      </c>
      <c r="I6" s="296"/>
      <c r="J6" s="296" t="s">
        <v>4</v>
      </c>
      <c r="K6" s="296" t="s">
        <v>5</v>
      </c>
      <c r="L6" s="296"/>
      <c r="M6" s="296" t="s">
        <v>4</v>
      </c>
      <c r="N6" s="296" t="s">
        <v>5</v>
      </c>
      <c r="O6" s="296"/>
      <c r="P6" s="296" t="s">
        <v>4</v>
      </c>
      <c r="Q6" s="296" t="s">
        <v>5</v>
      </c>
      <c r="R6" s="296"/>
      <c r="S6" s="296" t="s">
        <v>4</v>
      </c>
      <c r="T6" s="296" t="s">
        <v>5</v>
      </c>
      <c r="U6" s="296"/>
      <c r="V6" s="310" t="s">
        <v>726</v>
      </c>
    </row>
    <row r="7" spans="1:22" ht="34.5" customHeight="1">
      <c r="A7" s="300"/>
      <c r="B7" s="346"/>
      <c r="C7" s="300"/>
      <c r="D7" s="296"/>
      <c r="E7" s="14" t="s">
        <v>6</v>
      </c>
      <c r="F7" s="14" t="s">
        <v>7</v>
      </c>
      <c r="G7" s="296"/>
      <c r="H7" s="14" t="s">
        <v>6</v>
      </c>
      <c r="I7" s="14" t="s">
        <v>7</v>
      </c>
      <c r="J7" s="296"/>
      <c r="K7" s="14" t="s">
        <v>6</v>
      </c>
      <c r="L7" s="14" t="s">
        <v>7</v>
      </c>
      <c r="M7" s="296"/>
      <c r="N7" s="14" t="s">
        <v>6</v>
      </c>
      <c r="O7" s="14" t="s">
        <v>7</v>
      </c>
      <c r="P7" s="296"/>
      <c r="Q7" s="14" t="s">
        <v>6</v>
      </c>
      <c r="R7" s="14" t="s">
        <v>7</v>
      </c>
      <c r="S7" s="296"/>
      <c r="T7" s="14" t="s">
        <v>6</v>
      </c>
      <c r="U7" s="14" t="s">
        <v>7</v>
      </c>
      <c r="V7" s="310"/>
    </row>
    <row r="8" spans="1:22" ht="16.5" customHeight="1">
      <c r="A8" s="12">
        <v>1</v>
      </c>
      <c r="B8" s="14">
        <v>2</v>
      </c>
      <c r="C8" s="12">
        <v>3</v>
      </c>
      <c r="D8" s="14">
        <v>4</v>
      </c>
      <c r="E8" s="12">
        <v>5</v>
      </c>
      <c r="F8" s="14">
        <v>6</v>
      </c>
      <c r="G8" s="12">
        <v>7</v>
      </c>
      <c r="H8" s="14">
        <v>8</v>
      </c>
      <c r="I8" s="12">
        <v>9</v>
      </c>
      <c r="J8" s="14">
        <v>10</v>
      </c>
      <c r="K8" s="12">
        <v>11</v>
      </c>
      <c r="L8" s="14">
        <v>12</v>
      </c>
      <c r="M8" s="12">
        <v>13</v>
      </c>
      <c r="N8" s="14">
        <v>14</v>
      </c>
      <c r="O8" s="12">
        <v>15</v>
      </c>
      <c r="P8" s="14">
        <v>16</v>
      </c>
      <c r="Q8" s="12">
        <v>17</v>
      </c>
      <c r="R8" s="14">
        <v>18</v>
      </c>
      <c r="S8" s="12">
        <v>19</v>
      </c>
      <c r="T8" s="14">
        <v>20</v>
      </c>
      <c r="U8" s="12">
        <v>21</v>
      </c>
      <c r="V8" s="14">
        <v>22</v>
      </c>
    </row>
    <row r="9" spans="1:22" s="6" customFormat="1" ht="23.25" customHeight="1">
      <c r="A9" s="11" t="s">
        <v>374</v>
      </c>
      <c r="B9" s="38" t="s">
        <v>192</v>
      </c>
      <c r="C9" s="11" t="s">
        <v>10</v>
      </c>
      <c r="D9" s="11">
        <f>E9+F9</f>
        <v>3081856.752</v>
      </c>
      <c r="E9" s="290">
        <v>2183472.152</v>
      </c>
      <c r="F9" s="291">
        <v>898384.6</v>
      </c>
      <c r="G9" s="11">
        <f>H9+I9</f>
        <v>4619407.8</v>
      </c>
      <c r="H9" s="11">
        <v>3530410</v>
      </c>
      <c r="I9" s="11">
        <v>1088997.8</v>
      </c>
      <c r="J9" s="26">
        <f>K9+L9</f>
        <v>5401896.4</v>
      </c>
      <c r="K9" s="106">
        <v>4101896.4</v>
      </c>
      <c r="L9" s="26">
        <v>1300000</v>
      </c>
      <c r="M9" s="26">
        <f>J9-G9</f>
        <v>782488.6000000006</v>
      </c>
      <c r="N9" s="26">
        <f>K9-H9</f>
        <v>571486.3999999999</v>
      </c>
      <c r="O9" s="26">
        <f>L9-I9</f>
        <v>211002.19999999995</v>
      </c>
      <c r="P9" s="26">
        <f>Q9+R9</f>
        <v>5726010.184</v>
      </c>
      <c r="Q9" s="26">
        <f>K9*0.06+K9</f>
        <v>4348010.184</v>
      </c>
      <c r="R9" s="26">
        <f>L9*0.06+L9</f>
        <v>1378000</v>
      </c>
      <c r="S9" s="26">
        <f>T9+U9</f>
        <v>6012310.693200001</v>
      </c>
      <c r="T9" s="26">
        <f>Q9*0.05+Q9</f>
        <v>4565410.693200001</v>
      </c>
      <c r="U9" s="26">
        <f>R9*0.05+R9</f>
        <v>1446900</v>
      </c>
      <c r="V9" s="65"/>
    </row>
    <row r="10" spans="1:22" ht="12.75" customHeight="1">
      <c r="A10" s="22"/>
      <c r="B10" s="21" t="s">
        <v>5</v>
      </c>
      <c r="C10" s="22"/>
      <c r="D10" s="11"/>
      <c r="E10" s="22"/>
      <c r="F10" s="22"/>
      <c r="G10" s="11"/>
      <c r="H10" s="22"/>
      <c r="I10" s="22"/>
      <c r="J10" s="26">
        <f aca="true" t="shared" si="0" ref="J10:J73">K10+L10</f>
        <v>0</v>
      </c>
      <c r="K10" s="26">
        <f aca="true" t="shared" si="1" ref="K10:K73">H10*9.9%+H10</f>
        <v>0</v>
      </c>
      <c r="L10" s="26">
        <f aca="true" t="shared" si="2" ref="L10:L73">I10*22.4%+I10</f>
        <v>0</v>
      </c>
      <c r="M10" s="26">
        <f aca="true" t="shared" si="3" ref="M10:M73">J10-G10</f>
        <v>0</v>
      </c>
      <c r="N10" s="26">
        <f aca="true" t="shared" si="4" ref="N10:N73">K10-H10</f>
        <v>0</v>
      </c>
      <c r="O10" s="26">
        <f aca="true" t="shared" si="5" ref="O10:O73">L10-I10</f>
        <v>0</v>
      </c>
      <c r="P10" s="26">
        <f aca="true" t="shared" si="6" ref="P10:P73">Q10+R10</f>
        <v>0</v>
      </c>
      <c r="Q10" s="26">
        <f aca="true" t="shared" si="7" ref="Q10:Q73">K10*0.06+K10</f>
        <v>0</v>
      </c>
      <c r="R10" s="26">
        <f aca="true" t="shared" si="8" ref="R10:R73">L10*0.06+L10</f>
        <v>0</v>
      </c>
      <c r="S10" s="26">
        <f aca="true" t="shared" si="9" ref="S10:S73">T10+U10</f>
        <v>0</v>
      </c>
      <c r="T10" s="26">
        <f aca="true" t="shared" si="10" ref="T10:T73">Q10*0.05+Q10</f>
        <v>0</v>
      </c>
      <c r="U10" s="26">
        <f aca="true" t="shared" si="11" ref="U10:U73">R10*0.05+R10</f>
        <v>0</v>
      </c>
      <c r="V10" s="66"/>
    </row>
    <row r="11" spans="1:22" s="6" customFormat="1" ht="24.75" customHeight="1">
      <c r="A11" s="11" t="s">
        <v>375</v>
      </c>
      <c r="B11" s="38" t="s">
        <v>376</v>
      </c>
      <c r="C11" s="11" t="s">
        <v>377</v>
      </c>
      <c r="D11" s="11">
        <f>E11+F11</f>
        <v>2183472.152</v>
      </c>
      <c r="E11" s="290">
        <v>2183472.152</v>
      </c>
      <c r="F11" s="11"/>
      <c r="G11" s="11">
        <f aca="true" t="shared" si="12" ref="G11:G74">H11+I11</f>
        <v>3530410</v>
      </c>
      <c r="H11" s="11">
        <v>3530410</v>
      </c>
      <c r="I11" s="11"/>
      <c r="J11" s="26">
        <f t="shared" si="0"/>
        <v>4101896.4</v>
      </c>
      <c r="K11" s="106">
        <v>4101896.4</v>
      </c>
      <c r="L11" s="26">
        <f t="shared" si="2"/>
        <v>0</v>
      </c>
      <c r="M11" s="26">
        <f t="shared" si="3"/>
        <v>571486.3999999999</v>
      </c>
      <c r="N11" s="26">
        <f t="shared" si="4"/>
        <v>571486.3999999999</v>
      </c>
      <c r="O11" s="26">
        <f t="shared" si="5"/>
        <v>0</v>
      </c>
      <c r="P11" s="26">
        <f t="shared" si="6"/>
        <v>4348010.184</v>
      </c>
      <c r="Q11" s="26">
        <f t="shared" si="7"/>
        <v>4348010.184</v>
      </c>
      <c r="R11" s="26">
        <f t="shared" si="8"/>
        <v>0</v>
      </c>
      <c r="S11" s="26">
        <f t="shared" si="9"/>
        <v>4565410.693200001</v>
      </c>
      <c r="T11" s="26">
        <f t="shared" si="10"/>
        <v>4565410.693200001</v>
      </c>
      <c r="U11" s="26">
        <f t="shared" si="11"/>
        <v>0</v>
      </c>
      <c r="V11" s="65"/>
    </row>
    <row r="12" spans="1:22" ht="12.75" customHeight="1">
      <c r="A12" s="22"/>
      <c r="B12" s="21" t="s">
        <v>5</v>
      </c>
      <c r="C12" s="22"/>
      <c r="D12" s="11"/>
      <c r="E12" s="22"/>
      <c r="F12" s="22"/>
      <c r="G12" s="11"/>
      <c r="H12" s="22"/>
      <c r="I12" s="22"/>
      <c r="J12" s="26">
        <f t="shared" si="0"/>
        <v>0</v>
      </c>
      <c r="K12" s="26">
        <f t="shared" si="1"/>
        <v>0</v>
      </c>
      <c r="L12" s="26">
        <f t="shared" si="2"/>
        <v>0</v>
      </c>
      <c r="M12" s="26">
        <f t="shared" si="3"/>
        <v>0</v>
      </c>
      <c r="N12" s="26">
        <f t="shared" si="4"/>
        <v>0</v>
      </c>
      <c r="O12" s="26">
        <f t="shared" si="5"/>
        <v>0</v>
      </c>
      <c r="P12" s="26">
        <f t="shared" si="6"/>
        <v>0</v>
      </c>
      <c r="Q12" s="26">
        <f t="shared" si="7"/>
        <v>0</v>
      </c>
      <c r="R12" s="26">
        <f t="shared" si="8"/>
        <v>0</v>
      </c>
      <c r="S12" s="26">
        <f t="shared" si="9"/>
        <v>0</v>
      </c>
      <c r="T12" s="26">
        <f t="shared" si="10"/>
        <v>0</v>
      </c>
      <c r="U12" s="26">
        <f t="shared" si="11"/>
        <v>0</v>
      </c>
      <c r="V12" s="66"/>
    </row>
    <row r="13" spans="1:22" s="6" customFormat="1" ht="25.5" customHeight="1">
      <c r="A13" s="11" t="s">
        <v>378</v>
      </c>
      <c r="B13" s="17" t="s">
        <v>379</v>
      </c>
      <c r="C13" s="11" t="s">
        <v>377</v>
      </c>
      <c r="D13" s="11">
        <f>E13+F13</f>
        <v>869384.4</v>
      </c>
      <c r="E13" s="11">
        <v>869384.4</v>
      </c>
      <c r="F13" s="11"/>
      <c r="G13" s="11">
        <f t="shared" si="12"/>
        <v>836824</v>
      </c>
      <c r="H13" s="11">
        <v>836824</v>
      </c>
      <c r="I13" s="11"/>
      <c r="J13" s="26">
        <f t="shared" si="0"/>
        <v>919669.576</v>
      </c>
      <c r="K13" s="26">
        <f t="shared" si="1"/>
        <v>919669.576</v>
      </c>
      <c r="L13" s="26">
        <f t="shared" si="2"/>
        <v>0</v>
      </c>
      <c r="M13" s="26">
        <f t="shared" si="3"/>
        <v>82845.576</v>
      </c>
      <c r="N13" s="26">
        <f t="shared" si="4"/>
        <v>82845.576</v>
      </c>
      <c r="O13" s="26">
        <f t="shared" si="5"/>
        <v>0</v>
      </c>
      <c r="P13" s="26">
        <f t="shared" si="6"/>
        <v>974849.75056</v>
      </c>
      <c r="Q13" s="26">
        <f t="shared" si="7"/>
        <v>974849.75056</v>
      </c>
      <c r="R13" s="26">
        <f t="shared" si="8"/>
        <v>0</v>
      </c>
      <c r="S13" s="26">
        <f t="shared" si="9"/>
        <v>1023592.238088</v>
      </c>
      <c r="T13" s="26">
        <f t="shared" si="10"/>
        <v>1023592.238088</v>
      </c>
      <c r="U13" s="26">
        <f t="shared" si="11"/>
        <v>0</v>
      </c>
      <c r="V13" s="65"/>
    </row>
    <row r="14" spans="1:22" ht="12.75" customHeight="1">
      <c r="A14" s="22"/>
      <c r="B14" s="21" t="s">
        <v>5</v>
      </c>
      <c r="C14" s="22"/>
      <c r="D14" s="11"/>
      <c r="E14" s="22"/>
      <c r="F14" s="22"/>
      <c r="G14" s="11"/>
      <c r="H14" s="22"/>
      <c r="I14" s="22"/>
      <c r="J14" s="26">
        <f t="shared" si="0"/>
        <v>0</v>
      </c>
      <c r="K14" s="26">
        <f t="shared" si="1"/>
        <v>0</v>
      </c>
      <c r="L14" s="26">
        <f t="shared" si="2"/>
        <v>0</v>
      </c>
      <c r="M14" s="26">
        <f t="shared" si="3"/>
        <v>0</v>
      </c>
      <c r="N14" s="26">
        <f t="shared" si="4"/>
        <v>0</v>
      </c>
      <c r="O14" s="26">
        <f t="shared" si="5"/>
        <v>0</v>
      </c>
      <c r="P14" s="26">
        <f t="shared" si="6"/>
        <v>0</v>
      </c>
      <c r="Q14" s="26">
        <f t="shared" si="7"/>
        <v>0</v>
      </c>
      <c r="R14" s="26">
        <f t="shared" si="8"/>
        <v>0</v>
      </c>
      <c r="S14" s="26">
        <f t="shared" si="9"/>
        <v>0</v>
      </c>
      <c r="T14" s="26">
        <f t="shared" si="10"/>
        <v>0</v>
      </c>
      <c r="U14" s="26">
        <f t="shared" si="11"/>
        <v>0</v>
      </c>
      <c r="V14" s="66"/>
    </row>
    <row r="15" spans="1:22" s="6" customFormat="1" ht="25.5" customHeight="1">
      <c r="A15" s="11" t="s">
        <v>380</v>
      </c>
      <c r="B15" s="17" t="s">
        <v>381</v>
      </c>
      <c r="C15" s="11" t="s">
        <v>377</v>
      </c>
      <c r="D15" s="11">
        <f>E15+F15</f>
        <v>869384.4</v>
      </c>
      <c r="E15" s="11">
        <v>869384.4</v>
      </c>
      <c r="F15" s="11"/>
      <c r="G15" s="11">
        <f t="shared" si="12"/>
        <v>836824</v>
      </c>
      <c r="H15" s="11">
        <v>836824</v>
      </c>
      <c r="I15" s="11"/>
      <c r="J15" s="26">
        <f t="shared" si="0"/>
        <v>919669.576</v>
      </c>
      <c r="K15" s="26">
        <f t="shared" si="1"/>
        <v>919669.576</v>
      </c>
      <c r="L15" s="26">
        <f t="shared" si="2"/>
        <v>0</v>
      </c>
      <c r="M15" s="26">
        <f t="shared" si="3"/>
        <v>82845.576</v>
      </c>
      <c r="N15" s="26">
        <f t="shared" si="4"/>
        <v>82845.576</v>
      </c>
      <c r="O15" s="26">
        <f t="shared" si="5"/>
        <v>0</v>
      </c>
      <c r="P15" s="26">
        <f t="shared" si="6"/>
        <v>974849.75056</v>
      </c>
      <c r="Q15" s="26">
        <f t="shared" si="7"/>
        <v>974849.75056</v>
      </c>
      <c r="R15" s="26">
        <f t="shared" si="8"/>
        <v>0</v>
      </c>
      <c r="S15" s="26">
        <f t="shared" si="9"/>
        <v>1023592.238088</v>
      </c>
      <c r="T15" s="26">
        <f t="shared" si="10"/>
        <v>1023592.238088</v>
      </c>
      <c r="U15" s="26">
        <f t="shared" si="11"/>
        <v>0</v>
      </c>
      <c r="V15" s="65"/>
    </row>
    <row r="16" spans="1:22" ht="12.75" customHeight="1">
      <c r="A16" s="22"/>
      <c r="B16" s="21" t="s">
        <v>200</v>
      </c>
      <c r="C16" s="22"/>
      <c r="D16" s="11"/>
      <c r="E16" s="22"/>
      <c r="F16" s="22"/>
      <c r="G16" s="11"/>
      <c r="H16" s="22"/>
      <c r="I16" s="22"/>
      <c r="J16" s="26">
        <f t="shared" si="0"/>
        <v>0</v>
      </c>
      <c r="K16" s="26">
        <f t="shared" si="1"/>
        <v>0</v>
      </c>
      <c r="L16" s="26">
        <f t="shared" si="2"/>
        <v>0</v>
      </c>
      <c r="M16" s="26">
        <f t="shared" si="3"/>
        <v>0</v>
      </c>
      <c r="N16" s="26">
        <f t="shared" si="4"/>
        <v>0</v>
      </c>
      <c r="O16" s="26">
        <f t="shared" si="5"/>
        <v>0</v>
      </c>
      <c r="P16" s="26">
        <f t="shared" si="6"/>
        <v>0</v>
      </c>
      <c r="Q16" s="26">
        <f t="shared" si="7"/>
        <v>0</v>
      </c>
      <c r="R16" s="26">
        <f t="shared" si="8"/>
        <v>0</v>
      </c>
      <c r="S16" s="26">
        <f t="shared" si="9"/>
        <v>0</v>
      </c>
      <c r="T16" s="26">
        <f t="shared" si="10"/>
        <v>0</v>
      </c>
      <c r="U16" s="26">
        <f t="shared" si="11"/>
        <v>0</v>
      </c>
      <c r="V16" s="66"/>
    </row>
    <row r="17" spans="1:22" ht="14.25" customHeight="1">
      <c r="A17" s="22" t="s">
        <v>382</v>
      </c>
      <c r="B17" s="21" t="s">
        <v>383</v>
      </c>
      <c r="C17" s="22" t="s">
        <v>382</v>
      </c>
      <c r="D17" s="11">
        <f>E17+F17</f>
        <v>797144</v>
      </c>
      <c r="E17" s="22">
        <v>797144</v>
      </c>
      <c r="F17" s="22"/>
      <c r="G17" s="11">
        <f t="shared" si="12"/>
        <v>764824</v>
      </c>
      <c r="H17" s="22">
        <v>764824</v>
      </c>
      <c r="I17" s="22"/>
      <c r="J17" s="26">
        <f t="shared" si="0"/>
        <v>840541.576</v>
      </c>
      <c r="K17" s="26">
        <f t="shared" si="1"/>
        <v>840541.576</v>
      </c>
      <c r="L17" s="26">
        <f t="shared" si="2"/>
        <v>0</v>
      </c>
      <c r="M17" s="26">
        <f t="shared" si="3"/>
        <v>75717.576</v>
      </c>
      <c r="N17" s="26">
        <f t="shared" si="4"/>
        <v>75717.576</v>
      </c>
      <c r="O17" s="26">
        <f t="shared" si="5"/>
        <v>0</v>
      </c>
      <c r="P17" s="26">
        <f t="shared" si="6"/>
        <v>890974.07056</v>
      </c>
      <c r="Q17" s="26">
        <f t="shared" si="7"/>
        <v>890974.07056</v>
      </c>
      <c r="R17" s="26">
        <f t="shared" si="8"/>
        <v>0</v>
      </c>
      <c r="S17" s="26">
        <f t="shared" si="9"/>
        <v>935522.7740880001</v>
      </c>
      <c r="T17" s="26">
        <f t="shared" si="10"/>
        <v>935522.7740880001</v>
      </c>
      <c r="U17" s="26">
        <f t="shared" si="11"/>
        <v>0</v>
      </c>
      <c r="V17" s="66"/>
    </row>
    <row r="18" spans="1:22" ht="26.25" customHeight="1">
      <c r="A18" s="22" t="s">
        <v>384</v>
      </c>
      <c r="B18" s="21" t="s">
        <v>385</v>
      </c>
      <c r="C18" s="22" t="s">
        <v>384</v>
      </c>
      <c r="D18" s="11">
        <f>E18+F18</f>
        <v>72240.4</v>
      </c>
      <c r="E18" s="22">
        <v>72240.4</v>
      </c>
      <c r="F18" s="22"/>
      <c r="G18" s="11">
        <f t="shared" si="12"/>
        <v>72000</v>
      </c>
      <c r="H18" s="22">
        <v>72000</v>
      </c>
      <c r="I18" s="22"/>
      <c r="J18" s="26">
        <f t="shared" si="0"/>
        <v>79128</v>
      </c>
      <c r="K18" s="26">
        <f t="shared" si="1"/>
        <v>79128</v>
      </c>
      <c r="L18" s="26">
        <f t="shared" si="2"/>
        <v>0</v>
      </c>
      <c r="M18" s="26">
        <f t="shared" si="3"/>
        <v>7128</v>
      </c>
      <c r="N18" s="26">
        <f t="shared" si="4"/>
        <v>7128</v>
      </c>
      <c r="O18" s="26">
        <f t="shared" si="5"/>
        <v>0</v>
      </c>
      <c r="P18" s="26">
        <f t="shared" si="6"/>
        <v>83875.68</v>
      </c>
      <c r="Q18" s="26">
        <f t="shared" si="7"/>
        <v>83875.68</v>
      </c>
      <c r="R18" s="26">
        <f t="shared" si="8"/>
        <v>0</v>
      </c>
      <c r="S18" s="26">
        <f t="shared" si="9"/>
        <v>88069.46399999999</v>
      </c>
      <c r="T18" s="26">
        <f t="shared" si="10"/>
        <v>88069.46399999999</v>
      </c>
      <c r="U18" s="26">
        <f t="shared" si="11"/>
        <v>0</v>
      </c>
      <c r="V18" s="66"/>
    </row>
    <row r="19" spans="1:22" s="6" customFormat="1" ht="29.25" customHeight="1">
      <c r="A19" s="11" t="s">
        <v>386</v>
      </c>
      <c r="B19" s="17" t="s">
        <v>387</v>
      </c>
      <c r="C19" s="11" t="s">
        <v>377</v>
      </c>
      <c r="D19" s="11">
        <f>E19+F19</f>
        <v>631276.6</v>
      </c>
      <c r="E19" s="11">
        <v>631276.6</v>
      </c>
      <c r="F19" s="11"/>
      <c r="G19" s="11">
        <f t="shared" si="12"/>
        <v>671366</v>
      </c>
      <c r="H19" s="11">
        <v>671366</v>
      </c>
      <c r="I19" s="11"/>
      <c r="J19" s="26">
        <f t="shared" si="0"/>
        <v>737831.2339999999</v>
      </c>
      <c r="K19" s="26">
        <f t="shared" si="1"/>
        <v>737831.2339999999</v>
      </c>
      <c r="L19" s="26">
        <f t="shared" si="2"/>
        <v>0</v>
      </c>
      <c r="M19" s="26">
        <f t="shared" si="3"/>
        <v>66465.23399999994</v>
      </c>
      <c r="N19" s="26">
        <f t="shared" si="4"/>
        <v>66465.23399999994</v>
      </c>
      <c r="O19" s="26">
        <f t="shared" si="5"/>
        <v>0</v>
      </c>
      <c r="P19" s="26">
        <f t="shared" si="6"/>
        <v>782101.10804</v>
      </c>
      <c r="Q19" s="26">
        <f t="shared" si="7"/>
        <v>782101.10804</v>
      </c>
      <c r="R19" s="26">
        <f t="shared" si="8"/>
        <v>0</v>
      </c>
      <c r="S19" s="26">
        <f t="shared" si="9"/>
        <v>821206.1634419999</v>
      </c>
      <c r="T19" s="26">
        <f t="shared" si="10"/>
        <v>821206.1634419999</v>
      </c>
      <c r="U19" s="26">
        <f t="shared" si="11"/>
        <v>0</v>
      </c>
      <c r="V19" s="65"/>
    </row>
    <row r="20" spans="1:22" ht="12.75" customHeight="1">
      <c r="A20" s="22"/>
      <c r="B20" s="21" t="s">
        <v>5</v>
      </c>
      <c r="C20" s="22"/>
      <c r="D20" s="11"/>
      <c r="E20" s="22"/>
      <c r="F20" s="22"/>
      <c r="G20" s="11"/>
      <c r="H20" s="22"/>
      <c r="I20" s="22"/>
      <c r="J20" s="26">
        <f t="shared" si="0"/>
        <v>0</v>
      </c>
      <c r="K20" s="26">
        <f t="shared" si="1"/>
        <v>0</v>
      </c>
      <c r="L20" s="26">
        <f t="shared" si="2"/>
        <v>0</v>
      </c>
      <c r="M20" s="26">
        <f t="shared" si="3"/>
        <v>0</v>
      </c>
      <c r="N20" s="26">
        <f t="shared" si="4"/>
        <v>0</v>
      </c>
      <c r="O20" s="26">
        <f t="shared" si="5"/>
        <v>0</v>
      </c>
      <c r="P20" s="26">
        <f t="shared" si="6"/>
        <v>0</v>
      </c>
      <c r="Q20" s="26">
        <f t="shared" si="7"/>
        <v>0</v>
      </c>
      <c r="R20" s="26">
        <f t="shared" si="8"/>
        <v>0</v>
      </c>
      <c r="S20" s="26">
        <f t="shared" si="9"/>
        <v>0</v>
      </c>
      <c r="T20" s="26">
        <f t="shared" si="10"/>
        <v>0</v>
      </c>
      <c r="U20" s="26">
        <f t="shared" si="11"/>
        <v>0</v>
      </c>
      <c r="V20" s="66"/>
    </row>
    <row r="21" spans="1:22" s="6" customFormat="1" ht="25.5" customHeight="1">
      <c r="A21" s="11" t="s">
        <v>388</v>
      </c>
      <c r="B21" s="17" t="s">
        <v>389</v>
      </c>
      <c r="C21" s="11" t="s">
        <v>377</v>
      </c>
      <c r="D21" s="11">
        <f>E21+F21</f>
        <v>134060.1</v>
      </c>
      <c r="E21" s="11">
        <v>134060.1</v>
      </c>
      <c r="F21" s="11"/>
      <c r="G21" s="11">
        <f t="shared" si="12"/>
        <v>114335</v>
      </c>
      <c r="H21" s="11">
        <v>114335</v>
      </c>
      <c r="I21" s="11"/>
      <c r="J21" s="26">
        <f t="shared" si="0"/>
        <v>125654.16500000001</v>
      </c>
      <c r="K21" s="26">
        <f t="shared" si="1"/>
        <v>125654.16500000001</v>
      </c>
      <c r="L21" s="26">
        <f t="shared" si="2"/>
        <v>0</v>
      </c>
      <c r="M21" s="26">
        <f t="shared" si="3"/>
        <v>11319.165000000008</v>
      </c>
      <c r="N21" s="26">
        <f t="shared" si="4"/>
        <v>11319.165000000008</v>
      </c>
      <c r="O21" s="26">
        <f t="shared" si="5"/>
        <v>0</v>
      </c>
      <c r="P21" s="26">
        <f t="shared" si="6"/>
        <v>133193.4149</v>
      </c>
      <c r="Q21" s="26">
        <f t="shared" si="7"/>
        <v>133193.4149</v>
      </c>
      <c r="R21" s="26">
        <f t="shared" si="8"/>
        <v>0</v>
      </c>
      <c r="S21" s="26">
        <f t="shared" si="9"/>
        <v>139853.085645</v>
      </c>
      <c r="T21" s="26">
        <f t="shared" si="10"/>
        <v>139853.085645</v>
      </c>
      <c r="U21" s="26">
        <f t="shared" si="11"/>
        <v>0</v>
      </c>
      <c r="V21" s="65"/>
    </row>
    <row r="22" spans="1:22" ht="12.75" customHeight="1">
      <c r="A22" s="22"/>
      <c r="B22" s="21" t="s">
        <v>200</v>
      </c>
      <c r="C22" s="22"/>
      <c r="D22" s="11"/>
      <c r="E22" s="22"/>
      <c r="F22" s="22"/>
      <c r="G22" s="11"/>
      <c r="H22" s="22"/>
      <c r="I22" s="22"/>
      <c r="J22" s="26">
        <f t="shared" si="0"/>
        <v>0</v>
      </c>
      <c r="K22" s="26">
        <f t="shared" si="1"/>
        <v>0</v>
      </c>
      <c r="L22" s="26">
        <f t="shared" si="2"/>
        <v>0</v>
      </c>
      <c r="M22" s="26">
        <f t="shared" si="3"/>
        <v>0</v>
      </c>
      <c r="N22" s="26">
        <f t="shared" si="4"/>
        <v>0</v>
      </c>
      <c r="O22" s="26">
        <f t="shared" si="5"/>
        <v>0</v>
      </c>
      <c r="P22" s="26">
        <f t="shared" si="6"/>
        <v>0</v>
      </c>
      <c r="Q22" s="26">
        <f t="shared" si="7"/>
        <v>0</v>
      </c>
      <c r="R22" s="26">
        <f t="shared" si="8"/>
        <v>0</v>
      </c>
      <c r="S22" s="26">
        <f t="shared" si="9"/>
        <v>0</v>
      </c>
      <c r="T22" s="26">
        <f t="shared" si="10"/>
        <v>0</v>
      </c>
      <c r="U22" s="26">
        <f t="shared" si="11"/>
        <v>0</v>
      </c>
      <c r="V22" s="66"/>
    </row>
    <row r="23" spans="1:22" ht="12.75" customHeight="1">
      <c r="A23" s="22">
        <v>4211</v>
      </c>
      <c r="B23" s="21" t="s">
        <v>620</v>
      </c>
      <c r="C23" s="22">
        <v>4211</v>
      </c>
      <c r="D23" s="11">
        <f aca="true" t="shared" si="13" ref="D23:D29">E23+F23</f>
        <v>2515.1</v>
      </c>
      <c r="E23" s="22">
        <v>2515.1</v>
      </c>
      <c r="F23" s="22"/>
      <c r="G23" s="11">
        <f t="shared" si="12"/>
        <v>3600</v>
      </c>
      <c r="H23" s="22">
        <v>3600</v>
      </c>
      <c r="I23" s="22"/>
      <c r="J23" s="26">
        <f t="shared" si="0"/>
        <v>3956.4</v>
      </c>
      <c r="K23" s="26">
        <f t="shared" si="1"/>
        <v>3956.4</v>
      </c>
      <c r="L23" s="26">
        <f t="shared" si="2"/>
        <v>0</v>
      </c>
      <c r="M23" s="26">
        <f t="shared" si="3"/>
        <v>356.4000000000001</v>
      </c>
      <c r="N23" s="26">
        <f t="shared" si="4"/>
        <v>356.4000000000001</v>
      </c>
      <c r="O23" s="26">
        <f t="shared" si="5"/>
        <v>0</v>
      </c>
      <c r="P23" s="26">
        <f t="shared" si="6"/>
        <v>4193.784</v>
      </c>
      <c r="Q23" s="26">
        <f t="shared" si="7"/>
        <v>4193.784</v>
      </c>
      <c r="R23" s="26">
        <f t="shared" si="8"/>
        <v>0</v>
      </c>
      <c r="S23" s="26">
        <f t="shared" si="9"/>
        <v>4403.473199999999</v>
      </c>
      <c r="T23" s="26">
        <f t="shared" si="10"/>
        <v>4403.473199999999</v>
      </c>
      <c r="U23" s="26">
        <f t="shared" si="11"/>
        <v>0</v>
      </c>
      <c r="V23" s="66"/>
    </row>
    <row r="24" spans="1:22" ht="12.75" customHeight="1">
      <c r="A24" s="22" t="s">
        <v>390</v>
      </c>
      <c r="B24" s="21" t="s">
        <v>391</v>
      </c>
      <c r="C24" s="22" t="s">
        <v>390</v>
      </c>
      <c r="D24" s="11">
        <f t="shared" si="13"/>
        <v>76380</v>
      </c>
      <c r="E24" s="22">
        <v>76380</v>
      </c>
      <c r="F24" s="22"/>
      <c r="G24" s="11">
        <f t="shared" si="12"/>
        <v>82700</v>
      </c>
      <c r="H24" s="22">
        <v>82700</v>
      </c>
      <c r="I24" s="22"/>
      <c r="J24" s="26">
        <f t="shared" si="0"/>
        <v>90887.3</v>
      </c>
      <c r="K24" s="26">
        <f t="shared" si="1"/>
        <v>90887.3</v>
      </c>
      <c r="L24" s="26">
        <f t="shared" si="2"/>
        <v>0</v>
      </c>
      <c r="M24" s="26">
        <f t="shared" si="3"/>
        <v>8187.300000000003</v>
      </c>
      <c r="N24" s="26">
        <f t="shared" si="4"/>
        <v>8187.300000000003</v>
      </c>
      <c r="O24" s="26">
        <f t="shared" si="5"/>
        <v>0</v>
      </c>
      <c r="P24" s="26">
        <f t="shared" si="6"/>
        <v>96340.538</v>
      </c>
      <c r="Q24" s="26">
        <f t="shared" si="7"/>
        <v>96340.538</v>
      </c>
      <c r="R24" s="26">
        <f t="shared" si="8"/>
        <v>0</v>
      </c>
      <c r="S24" s="26">
        <f t="shared" si="9"/>
        <v>101157.5649</v>
      </c>
      <c r="T24" s="26">
        <f t="shared" si="10"/>
        <v>101157.5649</v>
      </c>
      <c r="U24" s="26">
        <f t="shared" si="11"/>
        <v>0</v>
      </c>
      <c r="V24" s="66"/>
    </row>
    <row r="25" spans="1:22" ht="12.75" customHeight="1">
      <c r="A25" s="22" t="s">
        <v>392</v>
      </c>
      <c r="B25" s="21" t="s">
        <v>393</v>
      </c>
      <c r="C25" s="22" t="s">
        <v>392</v>
      </c>
      <c r="D25" s="11">
        <f t="shared" si="13"/>
        <v>29840</v>
      </c>
      <c r="E25" s="22">
        <v>29840</v>
      </c>
      <c r="F25" s="22"/>
      <c r="G25" s="11">
        <f t="shared" si="12"/>
        <v>1270</v>
      </c>
      <c r="H25" s="22">
        <v>1270</v>
      </c>
      <c r="I25" s="22"/>
      <c r="J25" s="26">
        <f t="shared" si="0"/>
        <v>1395.73</v>
      </c>
      <c r="K25" s="26">
        <f t="shared" si="1"/>
        <v>1395.73</v>
      </c>
      <c r="L25" s="26">
        <f t="shared" si="2"/>
        <v>0</v>
      </c>
      <c r="M25" s="26">
        <f t="shared" si="3"/>
        <v>125.73000000000002</v>
      </c>
      <c r="N25" s="26">
        <f t="shared" si="4"/>
        <v>125.73000000000002</v>
      </c>
      <c r="O25" s="26">
        <f t="shared" si="5"/>
        <v>0</v>
      </c>
      <c r="P25" s="26">
        <f t="shared" si="6"/>
        <v>1479.4738</v>
      </c>
      <c r="Q25" s="26">
        <f t="shared" si="7"/>
        <v>1479.4738</v>
      </c>
      <c r="R25" s="26">
        <f t="shared" si="8"/>
        <v>0</v>
      </c>
      <c r="S25" s="26">
        <f t="shared" si="9"/>
        <v>1553.44749</v>
      </c>
      <c r="T25" s="26">
        <f t="shared" si="10"/>
        <v>1553.44749</v>
      </c>
      <c r="U25" s="26">
        <f t="shared" si="11"/>
        <v>0</v>
      </c>
      <c r="V25" s="66"/>
    </row>
    <row r="26" spans="1:22" ht="12.75" customHeight="1">
      <c r="A26" s="22" t="s">
        <v>394</v>
      </c>
      <c r="B26" s="21" t="s">
        <v>395</v>
      </c>
      <c r="C26" s="22" t="s">
        <v>394</v>
      </c>
      <c r="D26" s="11">
        <f t="shared" si="13"/>
        <v>5590</v>
      </c>
      <c r="E26" s="22">
        <v>5590</v>
      </c>
      <c r="F26" s="22"/>
      <c r="G26" s="11">
        <f t="shared" si="12"/>
        <v>4700</v>
      </c>
      <c r="H26" s="22">
        <v>4700</v>
      </c>
      <c r="I26" s="22"/>
      <c r="J26" s="26">
        <f t="shared" si="0"/>
        <v>5165.3</v>
      </c>
      <c r="K26" s="26">
        <f t="shared" si="1"/>
        <v>5165.3</v>
      </c>
      <c r="L26" s="26">
        <f t="shared" si="2"/>
        <v>0</v>
      </c>
      <c r="M26" s="26">
        <f t="shared" si="3"/>
        <v>465.3000000000002</v>
      </c>
      <c r="N26" s="26">
        <f t="shared" si="4"/>
        <v>465.3000000000002</v>
      </c>
      <c r="O26" s="26">
        <f t="shared" si="5"/>
        <v>0</v>
      </c>
      <c r="P26" s="26">
        <f t="shared" si="6"/>
        <v>5475.218</v>
      </c>
      <c r="Q26" s="26">
        <f t="shared" si="7"/>
        <v>5475.218</v>
      </c>
      <c r="R26" s="26">
        <f t="shared" si="8"/>
        <v>0</v>
      </c>
      <c r="S26" s="26">
        <f t="shared" si="9"/>
        <v>5748.9789</v>
      </c>
      <c r="T26" s="26">
        <f t="shared" si="10"/>
        <v>5748.9789</v>
      </c>
      <c r="U26" s="26">
        <f t="shared" si="11"/>
        <v>0</v>
      </c>
      <c r="V26" s="66"/>
    </row>
    <row r="27" spans="1:22" ht="12.75" customHeight="1">
      <c r="A27" s="22" t="s">
        <v>396</v>
      </c>
      <c r="B27" s="21" t="s">
        <v>397</v>
      </c>
      <c r="C27" s="22" t="s">
        <v>396</v>
      </c>
      <c r="D27" s="11">
        <f t="shared" si="13"/>
        <v>2365</v>
      </c>
      <c r="E27" s="22">
        <v>2365</v>
      </c>
      <c r="F27" s="22"/>
      <c r="G27" s="11">
        <f t="shared" si="12"/>
        <v>1800</v>
      </c>
      <c r="H27" s="22">
        <v>1800</v>
      </c>
      <c r="I27" s="22"/>
      <c r="J27" s="26">
        <f t="shared" si="0"/>
        <v>1978.2</v>
      </c>
      <c r="K27" s="26">
        <f t="shared" si="1"/>
        <v>1978.2</v>
      </c>
      <c r="L27" s="26">
        <f t="shared" si="2"/>
        <v>0</v>
      </c>
      <c r="M27" s="26">
        <f t="shared" si="3"/>
        <v>178.20000000000005</v>
      </c>
      <c r="N27" s="26">
        <f t="shared" si="4"/>
        <v>178.20000000000005</v>
      </c>
      <c r="O27" s="26">
        <f t="shared" si="5"/>
        <v>0</v>
      </c>
      <c r="P27" s="26">
        <f t="shared" si="6"/>
        <v>2096.892</v>
      </c>
      <c r="Q27" s="26">
        <f t="shared" si="7"/>
        <v>2096.892</v>
      </c>
      <c r="R27" s="26">
        <f t="shared" si="8"/>
        <v>0</v>
      </c>
      <c r="S27" s="26">
        <f t="shared" si="9"/>
        <v>2201.7365999999997</v>
      </c>
      <c r="T27" s="26">
        <f t="shared" si="10"/>
        <v>2201.7365999999997</v>
      </c>
      <c r="U27" s="26">
        <f t="shared" si="11"/>
        <v>0</v>
      </c>
      <c r="V27" s="66"/>
    </row>
    <row r="28" spans="1:22" ht="12.75" customHeight="1">
      <c r="A28" s="22" t="s">
        <v>398</v>
      </c>
      <c r="B28" s="21" t="s">
        <v>399</v>
      </c>
      <c r="C28" s="22" t="s">
        <v>398</v>
      </c>
      <c r="D28" s="11">
        <f t="shared" si="13"/>
        <v>17370</v>
      </c>
      <c r="E28" s="22">
        <v>17370</v>
      </c>
      <c r="F28" s="22"/>
      <c r="G28" s="11">
        <f t="shared" si="12"/>
        <v>20265</v>
      </c>
      <c r="H28" s="22">
        <v>20265</v>
      </c>
      <c r="I28" s="22"/>
      <c r="J28" s="26">
        <f t="shared" si="0"/>
        <v>22271.235</v>
      </c>
      <c r="K28" s="26">
        <f t="shared" si="1"/>
        <v>22271.235</v>
      </c>
      <c r="L28" s="26">
        <f t="shared" si="2"/>
        <v>0</v>
      </c>
      <c r="M28" s="26">
        <f t="shared" si="3"/>
        <v>2006.2350000000006</v>
      </c>
      <c r="N28" s="26">
        <f t="shared" si="4"/>
        <v>2006.2350000000006</v>
      </c>
      <c r="O28" s="26">
        <f t="shared" si="5"/>
        <v>0</v>
      </c>
      <c r="P28" s="26">
        <f t="shared" si="6"/>
        <v>23607.5091</v>
      </c>
      <c r="Q28" s="26">
        <f t="shared" si="7"/>
        <v>23607.5091</v>
      </c>
      <c r="R28" s="26">
        <f t="shared" si="8"/>
        <v>0</v>
      </c>
      <c r="S28" s="26">
        <f t="shared" si="9"/>
        <v>24787.884555</v>
      </c>
      <c r="T28" s="26">
        <f t="shared" si="10"/>
        <v>24787.884555</v>
      </c>
      <c r="U28" s="26">
        <f t="shared" si="11"/>
        <v>0</v>
      </c>
      <c r="V28" s="66"/>
    </row>
    <row r="29" spans="1:22" s="6" customFormat="1" ht="25.5" customHeight="1">
      <c r="A29" s="11" t="s">
        <v>400</v>
      </c>
      <c r="B29" s="17" t="s">
        <v>401</v>
      </c>
      <c r="C29" s="11" t="s">
        <v>377</v>
      </c>
      <c r="D29" s="11">
        <f t="shared" si="13"/>
        <v>5300</v>
      </c>
      <c r="E29" s="11">
        <v>5300</v>
      </c>
      <c r="F29" s="11"/>
      <c r="G29" s="11">
        <f t="shared" si="12"/>
        <v>6820</v>
      </c>
      <c r="H29" s="11">
        <v>6820</v>
      </c>
      <c r="I29" s="11"/>
      <c r="J29" s="26">
        <f t="shared" si="0"/>
        <v>7495.18</v>
      </c>
      <c r="K29" s="26">
        <f t="shared" si="1"/>
        <v>7495.18</v>
      </c>
      <c r="L29" s="26">
        <f t="shared" si="2"/>
        <v>0</v>
      </c>
      <c r="M29" s="26">
        <f t="shared" si="3"/>
        <v>675.1800000000003</v>
      </c>
      <c r="N29" s="26">
        <f t="shared" si="4"/>
        <v>675.1800000000003</v>
      </c>
      <c r="O29" s="26">
        <f t="shared" si="5"/>
        <v>0</v>
      </c>
      <c r="P29" s="26">
        <f t="shared" si="6"/>
        <v>7944.8908</v>
      </c>
      <c r="Q29" s="26">
        <f t="shared" si="7"/>
        <v>7944.8908</v>
      </c>
      <c r="R29" s="26">
        <f t="shared" si="8"/>
        <v>0</v>
      </c>
      <c r="S29" s="26">
        <f t="shared" si="9"/>
        <v>8342.13534</v>
      </c>
      <c r="T29" s="26">
        <f t="shared" si="10"/>
        <v>8342.13534</v>
      </c>
      <c r="U29" s="26">
        <f t="shared" si="11"/>
        <v>0</v>
      </c>
      <c r="V29" s="65"/>
    </row>
    <row r="30" spans="1:22" ht="12.75" customHeight="1">
      <c r="A30" s="22"/>
      <c r="B30" s="21" t="s">
        <v>200</v>
      </c>
      <c r="C30" s="22"/>
      <c r="D30" s="11"/>
      <c r="E30" s="22"/>
      <c r="F30" s="22"/>
      <c r="G30" s="11"/>
      <c r="H30" s="22"/>
      <c r="I30" s="22"/>
      <c r="J30" s="26">
        <f t="shared" si="0"/>
        <v>0</v>
      </c>
      <c r="K30" s="26">
        <f t="shared" si="1"/>
        <v>0</v>
      </c>
      <c r="L30" s="26">
        <f t="shared" si="2"/>
        <v>0</v>
      </c>
      <c r="M30" s="26">
        <f t="shared" si="3"/>
        <v>0</v>
      </c>
      <c r="N30" s="26">
        <f t="shared" si="4"/>
        <v>0</v>
      </c>
      <c r="O30" s="26">
        <f t="shared" si="5"/>
        <v>0</v>
      </c>
      <c r="P30" s="26">
        <f t="shared" si="6"/>
        <v>0</v>
      </c>
      <c r="Q30" s="26">
        <f t="shared" si="7"/>
        <v>0</v>
      </c>
      <c r="R30" s="26">
        <f t="shared" si="8"/>
        <v>0</v>
      </c>
      <c r="S30" s="26">
        <f t="shared" si="9"/>
        <v>0</v>
      </c>
      <c r="T30" s="26">
        <f t="shared" si="10"/>
        <v>0</v>
      </c>
      <c r="U30" s="26">
        <f t="shared" si="11"/>
        <v>0</v>
      </c>
      <c r="V30" s="66"/>
    </row>
    <row r="31" spans="1:22" ht="12.75" customHeight="1">
      <c r="A31" s="22" t="s">
        <v>402</v>
      </c>
      <c r="B31" s="21" t="s">
        <v>403</v>
      </c>
      <c r="C31" s="22" t="s">
        <v>402</v>
      </c>
      <c r="D31" s="11">
        <f>E31+F31</f>
        <v>2300</v>
      </c>
      <c r="E31" s="22">
        <v>2300</v>
      </c>
      <c r="F31" s="22"/>
      <c r="G31" s="11">
        <f t="shared" si="12"/>
        <v>3820</v>
      </c>
      <c r="H31" s="22">
        <v>3820</v>
      </c>
      <c r="I31" s="22"/>
      <c r="J31" s="26">
        <f t="shared" si="0"/>
        <v>4198.18</v>
      </c>
      <c r="K31" s="26">
        <f t="shared" si="1"/>
        <v>4198.18</v>
      </c>
      <c r="L31" s="26">
        <f t="shared" si="2"/>
        <v>0</v>
      </c>
      <c r="M31" s="26">
        <f t="shared" si="3"/>
        <v>378.1800000000003</v>
      </c>
      <c r="N31" s="26">
        <f t="shared" si="4"/>
        <v>378.1800000000003</v>
      </c>
      <c r="O31" s="26">
        <f t="shared" si="5"/>
        <v>0</v>
      </c>
      <c r="P31" s="26">
        <f t="shared" si="6"/>
        <v>4450.0708</v>
      </c>
      <c r="Q31" s="26">
        <f t="shared" si="7"/>
        <v>4450.0708</v>
      </c>
      <c r="R31" s="26">
        <f t="shared" si="8"/>
        <v>0</v>
      </c>
      <c r="S31" s="26">
        <f t="shared" si="9"/>
        <v>4672.57434</v>
      </c>
      <c r="T31" s="26">
        <f t="shared" si="10"/>
        <v>4672.57434</v>
      </c>
      <c r="U31" s="26">
        <f t="shared" si="11"/>
        <v>0</v>
      </c>
      <c r="V31" s="66"/>
    </row>
    <row r="32" spans="1:22" ht="12.75" customHeight="1">
      <c r="A32" s="22" t="s">
        <v>404</v>
      </c>
      <c r="B32" s="21" t="s">
        <v>405</v>
      </c>
      <c r="C32" s="22" t="s">
        <v>404</v>
      </c>
      <c r="D32" s="11">
        <f>E32+F32</f>
        <v>3000</v>
      </c>
      <c r="E32" s="22">
        <v>3000</v>
      </c>
      <c r="F32" s="22"/>
      <c r="G32" s="11">
        <f t="shared" si="12"/>
        <v>3000</v>
      </c>
      <c r="H32" s="22">
        <v>3000</v>
      </c>
      <c r="I32" s="22"/>
      <c r="J32" s="26">
        <f t="shared" si="0"/>
        <v>3297</v>
      </c>
      <c r="K32" s="26">
        <f t="shared" si="1"/>
        <v>3297</v>
      </c>
      <c r="L32" s="26">
        <f t="shared" si="2"/>
        <v>0</v>
      </c>
      <c r="M32" s="26">
        <f t="shared" si="3"/>
        <v>297</v>
      </c>
      <c r="N32" s="26">
        <f t="shared" si="4"/>
        <v>297</v>
      </c>
      <c r="O32" s="26">
        <f t="shared" si="5"/>
        <v>0</v>
      </c>
      <c r="P32" s="26">
        <f t="shared" si="6"/>
        <v>3494.82</v>
      </c>
      <c r="Q32" s="26">
        <f t="shared" si="7"/>
        <v>3494.82</v>
      </c>
      <c r="R32" s="26">
        <f t="shared" si="8"/>
        <v>0</v>
      </c>
      <c r="S32" s="26">
        <f t="shared" si="9"/>
        <v>3669.561</v>
      </c>
      <c r="T32" s="26">
        <f t="shared" si="10"/>
        <v>3669.561</v>
      </c>
      <c r="U32" s="26">
        <f t="shared" si="11"/>
        <v>0</v>
      </c>
      <c r="V32" s="66"/>
    </row>
    <row r="33" spans="1:22" ht="12.75" customHeight="1">
      <c r="A33" s="22">
        <v>4223</v>
      </c>
      <c r="B33" s="21" t="s">
        <v>621</v>
      </c>
      <c r="C33" s="22">
        <v>4229</v>
      </c>
      <c r="D33" s="11"/>
      <c r="E33" s="22"/>
      <c r="F33" s="22"/>
      <c r="G33" s="11"/>
      <c r="H33" s="22"/>
      <c r="I33" s="22"/>
      <c r="J33" s="26">
        <f t="shared" si="0"/>
        <v>0</v>
      </c>
      <c r="K33" s="26">
        <f t="shared" si="1"/>
        <v>0</v>
      </c>
      <c r="L33" s="26">
        <f t="shared" si="2"/>
        <v>0</v>
      </c>
      <c r="M33" s="26">
        <f t="shared" si="3"/>
        <v>0</v>
      </c>
      <c r="N33" s="26">
        <f t="shared" si="4"/>
        <v>0</v>
      </c>
      <c r="O33" s="26">
        <f t="shared" si="5"/>
        <v>0</v>
      </c>
      <c r="P33" s="26">
        <f t="shared" si="6"/>
        <v>0</v>
      </c>
      <c r="Q33" s="26">
        <f t="shared" si="7"/>
        <v>0</v>
      </c>
      <c r="R33" s="26">
        <f t="shared" si="8"/>
        <v>0</v>
      </c>
      <c r="S33" s="26">
        <f t="shared" si="9"/>
        <v>0</v>
      </c>
      <c r="T33" s="26">
        <f t="shared" si="10"/>
        <v>0</v>
      </c>
      <c r="U33" s="26">
        <f t="shared" si="11"/>
        <v>0</v>
      </c>
      <c r="V33" s="66"/>
    </row>
    <row r="34" spans="1:22" s="6" customFormat="1" ht="25.5" customHeight="1">
      <c r="A34" s="11" t="s">
        <v>406</v>
      </c>
      <c r="B34" s="17" t="s">
        <v>407</v>
      </c>
      <c r="C34" s="11" t="s">
        <v>377</v>
      </c>
      <c r="D34" s="11">
        <f>E34+F34</f>
        <v>33101</v>
      </c>
      <c r="E34" s="11">
        <v>33101</v>
      </c>
      <c r="F34" s="11"/>
      <c r="G34" s="11">
        <f t="shared" si="12"/>
        <v>47041</v>
      </c>
      <c r="H34" s="11">
        <v>47041</v>
      </c>
      <c r="I34" s="11"/>
      <c r="J34" s="26">
        <f t="shared" si="0"/>
        <v>51698.059</v>
      </c>
      <c r="K34" s="26">
        <f t="shared" si="1"/>
        <v>51698.059</v>
      </c>
      <c r="L34" s="26">
        <f t="shared" si="2"/>
        <v>0</v>
      </c>
      <c r="M34" s="26">
        <f t="shared" si="3"/>
        <v>4657.059000000001</v>
      </c>
      <c r="N34" s="26">
        <f t="shared" si="4"/>
        <v>4657.059000000001</v>
      </c>
      <c r="O34" s="26">
        <f t="shared" si="5"/>
        <v>0</v>
      </c>
      <c r="P34" s="26">
        <f t="shared" si="6"/>
        <v>54799.942540000004</v>
      </c>
      <c r="Q34" s="26">
        <f t="shared" si="7"/>
        <v>54799.942540000004</v>
      </c>
      <c r="R34" s="26">
        <f t="shared" si="8"/>
        <v>0</v>
      </c>
      <c r="S34" s="26">
        <f t="shared" si="9"/>
        <v>57539.939667000006</v>
      </c>
      <c r="T34" s="26">
        <f t="shared" si="10"/>
        <v>57539.939667000006</v>
      </c>
      <c r="U34" s="26">
        <f t="shared" si="11"/>
        <v>0</v>
      </c>
      <c r="V34" s="65"/>
    </row>
    <row r="35" spans="1:22" ht="12.75" customHeight="1">
      <c r="A35" s="22"/>
      <c r="B35" s="21" t="s">
        <v>200</v>
      </c>
      <c r="C35" s="22"/>
      <c r="D35" s="11"/>
      <c r="E35" s="22"/>
      <c r="F35" s="22"/>
      <c r="G35" s="11"/>
      <c r="H35" s="22"/>
      <c r="I35" s="22"/>
      <c r="J35" s="26">
        <f t="shared" si="0"/>
        <v>0</v>
      </c>
      <c r="K35" s="26">
        <f t="shared" si="1"/>
        <v>0</v>
      </c>
      <c r="L35" s="26">
        <f t="shared" si="2"/>
        <v>0</v>
      </c>
      <c r="M35" s="26">
        <f t="shared" si="3"/>
        <v>0</v>
      </c>
      <c r="N35" s="26">
        <f t="shared" si="4"/>
        <v>0</v>
      </c>
      <c r="O35" s="26">
        <f t="shared" si="5"/>
        <v>0</v>
      </c>
      <c r="P35" s="26">
        <f t="shared" si="6"/>
        <v>0</v>
      </c>
      <c r="Q35" s="26">
        <f t="shared" si="7"/>
        <v>0</v>
      </c>
      <c r="R35" s="26">
        <f t="shared" si="8"/>
        <v>0</v>
      </c>
      <c r="S35" s="26">
        <f t="shared" si="9"/>
        <v>0</v>
      </c>
      <c r="T35" s="26">
        <f t="shared" si="10"/>
        <v>0</v>
      </c>
      <c r="U35" s="26">
        <f t="shared" si="11"/>
        <v>0</v>
      </c>
      <c r="V35" s="66"/>
    </row>
    <row r="36" spans="1:22" ht="12.75" customHeight="1">
      <c r="A36" s="22" t="s">
        <v>408</v>
      </c>
      <c r="B36" s="21" t="s">
        <v>409</v>
      </c>
      <c r="C36" s="22" t="s">
        <v>408</v>
      </c>
      <c r="D36" s="11">
        <f aca="true" t="shared" si="14" ref="D36:D43">E36+F36</f>
        <v>2000</v>
      </c>
      <c r="E36" s="22">
        <v>2000</v>
      </c>
      <c r="F36" s="22"/>
      <c r="G36" s="11">
        <f t="shared" si="12"/>
        <v>2000</v>
      </c>
      <c r="H36" s="22">
        <v>2000</v>
      </c>
      <c r="I36" s="22"/>
      <c r="J36" s="26">
        <f t="shared" si="0"/>
        <v>2198</v>
      </c>
      <c r="K36" s="26">
        <f t="shared" si="1"/>
        <v>2198</v>
      </c>
      <c r="L36" s="26">
        <f t="shared" si="2"/>
        <v>0</v>
      </c>
      <c r="M36" s="26">
        <f t="shared" si="3"/>
        <v>198</v>
      </c>
      <c r="N36" s="26">
        <f t="shared" si="4"/>
        <v>198</v>
      </c>
      <c r="O36" s="26">
        <f t="shared" si="5"/>
        <v>0</v>
      </c>
      <c r="P36" s="26">
        <f t="shared" si="6"/>
        <v>2329.88</v>
      </c>
      <c r="Q36" s="26">
        <f t="shared" si="7"/>
        <v>2329.88</v>
      </c>
      <c r="R36" s="26">
        <f t="shared" si="8"/>
        <v>0</v>
      </c>
      <c r="S36" s="26">
        <f t="shared" si="9"/>
        <v>2446.3740000000003</v>
      </c>
      <c r="T36" s="26">
        <f t="shared" si="10"/>
        <v>2446.3740000000003</v>
      </c>
      <c r="U36" s="26">
        <f t="shared" si="11"/>
        <v>0</v>
      </c>
      <c r="V36" s="66"/>
    </row>
    <row r="37" spans="1:22" ht="12.75" customHeight="1">
      <c r="A37" s="22" t="s">
        <v>410</v>
      </c>
      <c r="B37" s="21" t="s">
        <v>411</v>
      </c>
      <c r="C37" s="22" t="s">
        <v>410</v>
      </c>
      <c r="D37" s="11">
        <f t="shared" si="14"/>
        <v>7786</v>
      </c>
      <c r="E37" s="22">
        <v>7786</v>
      </c>
      <c r="F37" s="22"/>
      <c r="G37" s="11">
        <f t="shared" si="12"/>
        <v>7900</v>
      </c>
      <c r="H37" s="22">
        <v>7900</v>
      </c>
      <c r="I37" s="22"/>
      <c r="J37" s="26">
        <f t="shared" si="0"/>
        <v>8682.1</v>
      </c>
      <c r="K37" s="26">
        <f t="shared" si="1"/>
        <v>8682.1</v>
      </c>
      <c r="L37" s="26">
        <f t="shared" si="2"/>
        <v>0</v>
      </c>
      <c r="M37" s="26">
        <f t="shared" si="3"/>
        <v>782.1000000000004</v>
      </c>
      <c r="N37" s="26">
        <f t="shared" si="4"/>
        <v>782.1000000000004</v>
      </c>
      <c r="O37" s="26">
        <f t="shared" si="5"/>
        <v>0</v>
      </c>
      <c r="P37" s="26">
        <f t="shared" si="6"/>
        <v>9203.026</v>
      </c>
      <c r="Q37" s="26">
        <f t="shared" si="7"/>
        <v>9203.026</v>
      </c>
      <c r="R37" s="26">
        <f t="shared" si="8"/>
        <v>0</v>
      </c>
      <c r="S37" s="26">
        <f t="shared" si="9"/>
        <v>9663.1773</v>
      </c>
      <c r="T37" s="26">
        <f t="shared" si="10"/>
        <v>9663.1773</v>
      </c>
      <c r="U37" s="26">
        <f t="shared" si="11"/>
        <v>0</v>
      </c>
      <c r="V37" s="66"/>
    </row>
    <row r="38" spans="1:22" ht="12.75" customHeight="1">
      <c r="A38" s="22" t="s">
        <v>412</v>
      </c>
      <c r="B38" s="21" t="s">
        <v>413</v>
      </c>
      <c r="C38" s="22" t="s">
        <v>412</v>
      </c>
      <c r="D38" s="11">
        <f t="shared" si="14"/>
        <v>1455</v>
      </c>
      <c r="E38" s="22">
        <v>1455</v>
      </c>
      <c r="F38" s="22"/>
      <c r="G38" s="11">
        <f t="shared" si="12"/>
        <v>2755</v>
      </c>
      <c r="H38" s="22">
        <v>2755</v>
      </c>
      <c r="I38" s="22"/>
      <c r="J38" s="26">
        <f t="shared" si="0"/>
        <v>3027.745</v>
      </c>
      <c r="K38" s="26">
        <f t="shared" si="1"/>
        <v>3027.745</v>
      </c>
      <c r="L38" s="26">
        <f t="shared" si="2"/>
        <v>0</v>
      </c>
      <c r="M38" s="26">
        <f t="shared" si="3"/>
        <v>272.7449999999999</v>
      </c>
      <c r="N38" s="26">
        <f t="shared" si="4"/>
        <v>272.7449999999999</v>
      </c>
      <c r="O38" s="26">
        <f t="shared" si="5"/>
        <v>0</v>
      </c>
      <c r="P38" s="26">
        <f t="shared" si="6"/>
        <v>3209.4096999999997</v>
      </c>
      <c r="Q38" s="26">
        <f t="shared" si="7"/>
        <v>3209.4096999999997</v>
      </c>
      <c r="R38" s="26">
        <f t="shared" si="8"/>
        <v>0</v>
      </c>
      <c r="S38" s="26">
        <f t="shared" si="9"/>
        <v>3369.8801849999995</v>
      </c>
      <c r="T38" s="26">
        <f t="shared" si="10"/>
        <v>3369.8801849999995</v>
      </c>
      <c r="U38" s="26">
        <f t="shared" si="11"/>
        <v>0</v>
      </c>
      <c r="V38" s="66"/>
    </row>
    <row r="39" spans="1:22" ht="12.75" customHeight="1">
      <c r="A39" s="22" t="s">
        <v>414</v>
      </c>
      <c r="B39" s="21" t="s">
        <v>415</v>
      </c>
      <c r="C39" s="22" t="s">
        <v>414</v>
      </c>
      <c r="D39" s="11">
        <f t="shared" si="14"/>
        <v>3250</v>
      </c>
      <c r="E39" s="22">
        <v>3250</v>
      </c>
      <c r="F39" s="22"/>
      <c r="G39" s="11">
        <f t="shared" si="12"/>
        <v>5500</v>
      </c>
      <c r="H39" s="22">
        <v>5500</v>
      </c>
      <c r="I39" s="22"/>
      <c r="J39" s="26">
        <f t="shared" si="0"/>
        <v>6044.5</v>
      </c>
      <c r="K39" s="26">
        <f t="shared" si="1"/>
        <v>6044.5</v>
      </c>
      <c r="L39" s="26">
        <f t="shared" si="2"/>
        <v>0</v>
      </c>
      <c r="M39" s="26">
        <f t="shared" si="3"/>
        <v>544.5</v>
      </c>
      <c r="N39" s="26">
        <f t="shared" si="4"/>
        <v>544.5</v>
      </c>
      <c r="O39" s="26">
        <f t="shared" si="5"/>
        <v>0</v>
      </c>
      <c r="P39" s="26">
        <f t="shared" si="6"/>
        <v>6407.17</v>
      </c>
      <c r="Q39" s="26">
        <f t="shared" si="7"/>
        <v>6407.17</v>
      </c>
      <c r="R39" s="26">
        <f t="shared" si="8"/>
        <v>0</v>
      </c>
      <c r="S39" s="26">
        <f t="shared" si="9"/>
        <v>6727.5285</v>
      </c>
      <c r="T39" s="26">
        <f t="shared" si="10"/>
        <v>6727.5285</v>
      </c>
      <c r="U39" s="26">
        <f t="shared" si="11"/>
        <v>0</v>
      </c>
      <c r="V39" s="66"/>
    </row>
    <row r="40" spans="1:22" ht="12.75" customHeight="1">
      <c r="A40" s="22" t="s">
        <v>416</v>
      </c>
      <c r="B40" s="21" t="s">
        <v>417</v>
      </c>
      <c r="C40" s="22" t="s">
        <v>416</v>
      </c>
      <c r="D40" s="11">
        <f t="shared" si="14"/>
        <v>1600</v>
      </c>
      <c r="E40" s="22">
        <v>1600</v>
      </c>
      <c r="F40" s="22"/>
      <c r="G40" s="11">
        <f t="shared" si="12"/>
        <v>7800</v>
      </c>
      <c r="H40" s="22">
        <v>7800</v>
      </c>
      <c r="I40" s="22"/>
      <c r="J40" s="26">
        <f t="shared" si="0"/>
        <v>8572.2</v>
      </c>
      <c r="K40" s="26">
        <f t="shared" si="1"/>
        <v>8572.2</v>
      </c>
      <c r="L40" s="26">
        <f t="shared" si="2"/>
        <v>0</v>
      </c>
      <c r="M40" s="26">
        <f t="shared" si="3"/>
        <v>772.2000000000007</v>
      </c>
      <c r="N40" s="26">
        <f t="shared" si="4"/>
        <v>772.2000000000007</v>
      </c>
      <c r="O40" s="26">
        <f t="shared" si="5"/>
        <v>0</v>
      </c>
      <c r="P40" s="26">
        <f t="shared" si="6"/>
        <v>9086.532000000001</v>
      </c>
      <c r="Q40" s="26">
        <f t="shared" si="7"/>
        <v>9086.532000000001</v>
      </c>
      <c r="R40" s="26">
        <f t="shared" si="8"/>
        <v>0</v>
      </c>
      <c r="S40" s="26">
        <f t="shared" si="9"/>
        <v>9540.858600000001</v>
      </c>
      <c r="T40" s="26">
        <f t="shared" si="10"/>
        <v>9540.858600000001</v>
      </c>
      <c r="U40" s="26">
        <f t="shared" si="11"/>
        <v>0</v>
      </c>
      <c r="V40" s="66"/>
    </row>
    <row r="41" spans="1:22" ht="12.75" customHeight="1">
      <c r="A41" s="22" t="s">
        <v>418</v>
      </c>
      <c r="B41" s="21" t="s">
        <v>419</v>
      </c>
      <c r="C41" s="22" t="s">
        <v>418</v>
      </c>
      <c r="D41" s="11">
        <f t="shared" si="14"/>
        <v>3160</v>
      </c>
      <c r="E41" s="22">
        <v>3160</v>
      </c>
      <c r="F41" s="22"/>
      <c r="G41" s="11">
        <f t="shared" si="12"/>
        <v>5500</v>
      </c>
      <c r="H41" s="22">
        <v>5500</v>
      </c>
      <c r="I41" s="22"/>
      <c r="J41" s="26">
        <f t="shared" si="0"/>
        <v>6044.5</v>
      </c>
      <c r="K41" s="26">
        <f t="shared" si="1"/>
        <v>6044.5</v>
      </c>
      <c r="L41" s="26">
        <f t="shared" si="2"/>
        <v>0</v>
      </c>
      <c r="M41" s="26">
        <f t="shared" si="3"/>
        <v>544.5</v>
      </c>
      <c r="N41" s="26">
        <f t="shared" si="4"/>
        <v>544.5</v>
      </c>
      <c r="O41" s="26">
        <f t="shared" si="5"/>
        <v>0</v>
      </c>
      <c r="P41" s="26">
        <f t="shared" si="6"/>
        <v>6407.17</v>
      </c>
      <c r="Q41" s="26">
        <f t="shared" si="7"/>
        <v>6407.17</v>
      </c>
      <c r="R41" s="26">
        <f t="shared" si="8"/>
        <v>0</v>
      </c>
      <c r="S41" s="26">
        <f t="shared" si="9"/>
        <v>6727.5285</v>
      </c>
      <c r="T41" s="26">
        <f t="shared" si="10"/>
        <v>6727.5285</v>
      </c>
      <c r="U41" s="26">
        <f t="shared" si="11"/>
        <v>0</v>
      </c>
      <c r="V41" s="66"/>
    </row>
    <row r="42" spans="1:22" ht="12.75" customHeight="1">
      <c r="A42" s="22" t="s">
        <v>420</v>
      </c>
      <c r="B42" s="21" t="s">
        <v>421</v>
      </c>
      <c r="C42" s="22" t="s">
        <v>422</v>
      </c>
      <c r="D42" s="11">
        <f t="shared" si="14"/>
        <v>13850</v>
      </c>
      <c r="E42" s="22">
        <v>13850</v>
      </c>
      <c r="F42" s="22"/>
      <c r="G42" s="11">
        <f t="shared" si="12"/>
        <v>15586</v>
      </c>
      <c r="H42" s="22">
        <v>15586</v>
      </c>
      <c r="I42" s="22"/>
      <c r="J42" s="26">
        <f t="shared" si="0"/>
        <v>17129.014</v>
      </c>
      <c r="K42" s="26">
        <f t="shared" si="1"/>
        <v>17129.014</v>
      </c>
      <c r="L42" s="26">
        <f t="shared" si="2"/>
        <v>0</v>
      </c>
      <c r="M42" s="26">
        <f t="shared" si="3"/>
        <v>1543.0139999999992</v>
      </c>
      <c r="N42" s="26">
        <f t="shared" si="4"/>
        <v>1543.0139999999992</v>
      </c>
      <c r="O42" s="26">
        <f t="shared" si="5"/>
        <v>0</v>
      </c>
      <c r="P42" s="26">
        <f t="shared" si="6"/>
        <v>18156.754839999998</v>
      </c>
      <c r="Q42" s="26">
        <f t="shared" si="7"/>
        <v>18156.754839999998</v>
      </c>
      <c r="R42" s="26">
        <f t="shared" si="8"/>
        <v>0</v>
      </c>
      <c r="S42" s="26">
        <f t="shared" si="9"/>
        <v>19064.592581999997</v>
      </c>
      <c r="T42" s="26">
        <f t="shared" si="10"/>
        <v>19064.592581999997</v>
      </c>
      <c r="U42" s="26">
        <f t="shared" si="11"/>
        <v>0</v>
      </c>
      <c r="V42" s="66"/>
    </row>
    <row r="43" spans="1:22" s="6" customFormat="1" ht="25.5" customHeight="1">
      <c r="A43" s="11" t="s">
        <v>423</v>
      </c>
      <c r="B43" s="17" t="s">
        <v>424</v>
      </c>
      <c r="C43" s="11" t="s">
        <v>377</v>
      </c>
      <c r="D43" s="11">
        <f t="shared" si="14"/>
        <v>20175</v>
      </c>
      <c r="E43" s="11">
        <v>20175</v>
      </c>
      <c r="F43" s="11"/>
      <c r="G43" s="11">
        <f t="shared" si="12"/>
        <v>29460</v>
      </c>
      <c r="H43" s="11">
        <v>29460</v>
      </c>
      <c r="I43" s="11"/>
      <c r="J43" s="26">
        <f t="shared" si="0"/>
        <v>32376.54</v>
      </c>
      <c r="K43" s="26">
        <f t="shared" si="1"/>
        <v>32376.54</v>
      </c>
      <c r="L43" s="26">
        <f t="shared" si="2"/>
        <v>0</v>
      </c>
      <c r="M43" s="26">
        <f t="shared" si="3"/>
        <v>2916.540000000001</v>
      </c>
      <c r="N43" s="26">
        <f t="shared" si="4"/>
        <v>2916.540000000001</v>
      </c>
      <c r="O43" s="26">
        <f t="shared" si="5"/>
        <v>0</v>
      </c>
      <c r="P43" s="26">
        <f t="shared" si="6"/>
        <v>34319.1324</v>
      </c>
      <c r="Q43" s="26">
        <f t="shared" si="7"/>
        <v>34319.1324</v>
      </c>
      <c r="R43" s="26">
        <f t="shared" si="8"/>
        <v>0</v>
      </c>
      <c r="S43" s="26">
        <f t="shared" si="9"/>
        <v>36035.08902</v>
      </c>
      <c r="T43" s="26">
        <f t="shared" si="10"/>
        <v>36035.08902</v>
      </c>
      <c r="U43" s="26">
        <f t="shared" si="11"/>
        <v>0</v>
      </c>
      <c r="V43" s="65"/>
    </row>
    <row r="44" spans="1:22" ht="12.75" customHeight="1">
      <c r="A44" s="22"/>
      <c r="B44" s="21" t="s">
        <v>200</v>
      </c>
      <c r="C44" s="22"/>
      <c r="D44" s="11"/>
      <c r="E44" s="22"/>
      <c r="F44" s="22"/>
      <c r="G44" s="11"/>
      <c r="H44" s="22"/>
      <c r="I44" s="22"/>
      <c r="J44" s="26">
        <f t="shared" si="0"/>
        <v>0</v>
      </c>
      <c r="K44" s="26">
        <f t="shared" si="1"/>
        <v>0</v>
      </c>
      <c r="L44" s="26">
        <f t="shared" si="2"/>
        <v>0</v>
      </c>
      <c r="M44" s="26">
        <f t="shared" si="3"/>
        <v>0</v>
      </c>
      <c r="N44" s="26">
        <f t="shared" si="4"/>
        <v>0</v>
      </c>
      <c r="O44" s="26">
        <f t="shared" si="5"/>
        <v>0</v>
      </c>
      <c r="P44" s="26">
        <f t="shared" si="6"/>
        <v>0</v>
      </c>
      <c r="Q44" s="26">
        <f t="shared" si="7"/>
        <v>0</v>
      </c>
      <c r="R44" s="26">
        <f t="shared" si="8"/>
        <v>0</v>
      </c>
      <c r="S44" s="26">
        <f t="shared" si="9"/>
        <v>0</v>
      </c>
      <c r="T44" s="26">
        <f t="shared" si="10"/>
        <v>0</v>
      </c>
      <c r="U44" s="26">
        <f t="shared" si="11"/>
        <v>0</v>
      </c>
      <c r="V44" s="66"/>
    </row>
    <row r="45" spans="1:22" ht="12.75" customHeight="1">
      <c r="A45" s="22" t="s">
        <v>425</v>
      </c>
      <c r="B45" s="21" t="s">
        <v>426</v>
      </c>
      <c r="C45" s="22" t="s">
        <v>425</v>
      </c>
      <c r="D45" s="11">
        <f>E45+F45</f>
        <v>20175</v>
      </c>
      <c r="E45" s="22">
        <v>20175</v>
      </c>
      <c r="F45" s="22"/>
      <c r="G45" s="11">
        <f t="shared" si="12"/>
        <v>29460</v>
      </c>
      <c r="H45" s="22">
        <v>29460</v>
      </c>
      <c r="I45" s="22"/>
      <c r="J45" s="26">
        <f t="shared" si="0"/>
        <v>32376.54</v>
      </c>
      <c r="K45" s="26">
        <f t="shared" si="1"/>
        <v>32376.54</v>
      </c>
      <c r="L45" s="26">
        <f t="shared" si="2"/>
        <v>0</v>
      </c>
      <c r="M45" s="26">
        <f t="shared" si="3"/>
        <v>2916.540000000001</v>
      </c>
      <c r="N45" s="26">
        <f t="shared" si="4"/>
        <v>2916.540000000001</v>
      </c>
      <c r="O45" s="26">
        <f t="shared" si="5"/>
        <v>0</v>
      </c>
      <c r="P45" s="26">
        <f t="shared" si="6"/>
        <v>34319.1324</v>
      </c>
      <c r="Q45" s="26">
        <f t="shared" si="7"/>
        <v>34319.1324</v>
      </c>
      <c r="R45" s="26">
        <f t="shared" si="8"/>
        <v>0</v>
      </c>
      <c r="S45" s="26">
        <f t="shared" si="9"/>
        <v>36035.08902</v>
      </c>
      <c r="T45" s="26">
        <f t="shared" si="10"/>
        <v>36035.08902</v>
      </c>
      <c r="U45" s="26">
        <f t="shared" si="11"/>
        <v>0</v>
      </c>
      <c r="V45" s="66"/>
    </row>
    <row r="46" spans="1:22" s="6" customFormat="1" ht="25.5" customHeight="1">
      <c r="A46" s="11" t="s">
        <v>427</v>
      </c>
      <c r="B46" s="17" t="s">
        <v>428</v>
      </c>
      <c r="C46" s="11" t="s">
        <v>377</v>
      </c>
      <c r="D46" s="11">
        <f>E46+F46</f>
        <v>121580</v>
      </c>
      <c r="E46" s="11">
        <v>121580</v>
      </c>
      <c r="F46" s="11"/>
      <c r="G46" s="11">
        <f t="shared" si="12"/>
        <v>129330</v>
      </c>
      <c r="H46" s="11">
        <v>129330</v>
      </c>
      <c r="I46" s="11"/>
      <c r="J46" s="26">
        <f t="shared" si="0"/>
        <v>142133.67</v>
      </c>
      <c r="K46" s="26">
        <f t="shared" si="1"/>
        <v>142133.67</v>
      </c>
      <c r="L46" s="26">
        <f t="shared" si="2"/>
        <v>0</v>
      </c>
      <c r="M46" s="26">
        <f t="shared" si="3"/>
        <v>12803.670000000013</v>
      </c>
      <c r="N46" s="26">
        <f t="shared" si="4"/>
        <v>12803.670000000013</v>
      </c>
      <c r="O46" s="26">
        <f t="shared" si="5"/>
        <v>0</v>
      </c>
      <c r="P46" s="26">
        <f t="shared" si="6"/>
        <v>150661.6902</v>
      </c>
      <c r="Q46" s="26">
        <f t="shared" si="7"/>
        <v>150661.6902</v>
      </c>
      <c r="R46" s="26">
        <f t="shared" si="8"/>
        <v>0</v>
      </c>
      <c r="S46" s="26">
        <f t="shared" si="9"/>
        <v>158194.77471000003</v>
      </c>
      <c r="T46" s="26">
        <f t="shared" si="10"/>
        <v>158194.77471000003</v>
      </c>
      <c r="U46" s="26">
        <f t="shared" si="11"/>
        <v>0</v>
      </c>
      <c r="V46" s="65"/>
    </row>
    <row r="47" spans="1:22" ht="12.75" customHeight="1">
      <c r="A47" s="22"/>
      <c r="B47" s="21" t="s">
        <v>200</v>
      </c>
      <c r="C47" s="22"/>
      <c r="D47" s="11"/>
      <c r="E47" s="22"/>
      <c r="F47" s="22"/>
      <c r="G47" s="11"/>
      <c r="H47" s="22"/>
      <c r="I47" s="22"/>
      <c r="J47" s="26">
        <f t="shared" si="0"/>
        <v>0</v>
      </c>
      <c r="K47" s="26">
        <f t="shared" si="1"/>
        <v>0</v>
      </c>
      <c r="L47" s="26">
        <f t="shared" si="2"/>
        <v>0</v>
      </c>
      <c r="M47" s="26">
        <f t="shared" si="3"/>
        <v>0</v>
      </c>
      <c r="N47" s="26">
        <f t="shared" si="4"/>
        <v>0</v>
      </c>
      <c r="O47" s="26">
        <f t="shared" si="5"/>
        <v>0</v>
      </c>
      <c r="P47" s="26">
        <f t="shared" si="6"/>
        <v>0</v>
      </c>
      <c r="Q47" s="26">
        <f t="shared" si="7"/>
        <v>0</v>
      </c>
      <c r="R47" s="26">
        <f t="shared" si="8"/>
        <v>0</v>
      </c>
      <c r="S47" s="26">
        <f t="shared" si="9"/>
        <v>0</v>
      </c>
      <c r="T47" s="26">
        <f t="shared" si="10"/>
        <v>0</v>
      </c>
      <c r="U47" s="26">
        <f t="shared" si="11"/>
        <v>0</v>
      </c>
      <c r="V47" s="66"/>
    </row>
    <row r="48" spans="1:22" ht="12.75" customHeight="1">
      <c r="A48" s="22" t="s">
        <v>429</v>
      </c>
      <c r="B48" s="21" t="s">
        <v>430</v>
      </c>
      <c r="C48" s="22" t="s">
        <v>429</v>
      </c>
      <c r="D48" s="11">
        <f aca="true" t="shared" si="15" ref="D48:D58">E48+F48</f>
        <v>105220</v>
      </c>
      <c r="E48" s="22">
        <v>105220</v>
      </c>
      <c r="F48" s="22"/>
      <c r="G48" s="11">
        <f t="shared" si="12"/>
        <v>113970</v>
      </c>
      <c r="H48" s="22">
        <v>113970</v>
      </c>
      <c r="I48" s="22"/>
      <c r="J48" s="26">
        <f t="shared" si="0"/>
        <v>125253.03</v>
      </c>
      <c r="K48" s="26">
        <f t="shared" si="1"/>
        <v>125253.03</v>
      </c>
      <c r="L48" s="26">
        <f t="shared" si="2"/>
        <v>0</v>
      </c>
      <c r="M48" s="26">
        <f t="shared" si="3"/>
        <v>11283.029999999999</v>
      </c>
      <c r="N48" s="26">
        <f t="shared" si="4"/>
        <v>11283.029999999999</v>
      </c>
      <c r="O48" s="26">
        <f t="shared" si="5"/>
        <v>0</v>
      </c>
      <c r="P48" s="26">
        <f t="shared" si="6"/>
        <v>132768.2118</v>
      </c>
      <c r="Q48" s="26">
        <f t="shared" si="7"/>
        <v>132768.2118</v>
      </c>
      <c r="R48" s="26">
        <f t="shared" si="8"/>
        <v>0</v>
      </c>
      <c r="S48" s="26">
        <f t="shared" si="9"/>
        <v>139406.62238999997</v>
      </c>
      <c r="T48" s="26">
        <f t="shared" si="10"/>
        <v>139406.62238999997</v>
      </c>
      <c r="U48" s="26">
        <f t="shared" si="11"/>
        <v>0</v>
      </c>
      <c r="V48" s="66"/>
    </row>
    <row r="49" spans="1:22" ht="12.75" customHeight="1">
      <c r="A49" s="22" t="s">
        <v>431</v>
      </c>
      <c r="B49" s="21" t="s">
        <v>432</v>
      </c>
      <c r="C49" s="22" t="s">
        <v>431</v>
      </c>
      <c r="D49" s="11">
        <f t="shared" si="15"/>
        <v>16360</v>
      </c>
      <c r="E49" s="22">
        <v>16360</v>
      </c>
      <c r="F49" s="22"/>
      <c r="G49" s="11">
        <f t="shared" si="12"/>
        <v>15360</v>
      </c>
      <c r="H49" s="22">
        <v>15360</v>
      </c>
      <c r="I49" s="22"/>
      <c r="J49" s="26">
        <f t="shared" si="0"/>
        <v>16880.64</v>
      </c>
      <c r="K49" s="26">
        <f t="shared" si="1"/>
        <v>16880.64</v>
      </c>
      <c r="L49" s="26">
        <f t="shared" si="2"/>
        <v>0</v>
      </c>
      <c r="M49" s="26">
        <f t="shared" si="3"/>
        <v>1520.6399999999994</v>
      </c>
      <c r="N49" s="26">
        <f t="shared" si="4"/>
        <v>1520.6399999999994</v>
      </c>
      <c r="O49" s="26">
        <f t="shared" si="5"/>
        <v>0</v>
      </c>
      <c r="P49" s="26">
        <f t="shared" si="6"/>
        <v>17893.4784</v>
      </c>
      <c r="Q49" s="26">
        <f t="shared" si="7"/>
        <v>17893.4784</v>
      </c>
      <c r="R49" s="26">
        <f t="shared" si="8"/>
        <v>0</v>
      </c>
      <c r="S49" s="26">
        <f t="shared" si="9"/>
        <v>18788.15232</v>
      </c>
      <c r="T49" s="26">
        <f t="shared" si="10"/>
        <v>18788.15232</v>
      </c>
      <c r="U49" s="26">
        <f t="shared" si="11"/>
        <v>0</v>
      </c>
      <c r="V49" s="66"/>
    </row>
    <row r="50" spans="1:22" s="6" customFormat="1" ht="25.5" customHeight="1">
      <c r="A50" s="11" t="s">
        <v>433</v>
      </c>
      <c r="B50" s="17" t="s">
        <v>434</v>
      </c>
      <c r="C50" s="11" t="s">
        <v>377</v>
      </c>
      <c r="D50" s="11">
        <f t="shared" si="15"/>
        <v>317060.5</v>
      </c>
      <c r="E50" s="11">
        <v>317060.5</v>
      </c>
      <c r="F50" s="11"/>
      <c r="G50" s="11">
        <f t="shared" si="12"/>
        <v>344380</v>
      </c>
      <c r="H50" s="11">
        <v>344380</v>
      </c>
      <c r="I50" s="11"/>
      <c r="J50" s="26">
        <f t="shared" si="0"/>
        <v>378473.62</v>
      </c>
      <c r="K50" s="26">
        <f t="shared" si="1"/>
        <v>378473.62</v>
      </c>
      <c r="L50" s="26">
        <f t="shared" si="2"/>
        <v>0</v>
      </c>
      <c r="M50" s="26">
        <f t="shared" si="3"/>
        <v>34093.619999999995</v>
      </c>
      <c r="N50" s="26">
        <f t="shared" si="4"/>
        <v>34093.619999999995</v>
      </c>
      <c r="O50" s="26">
        <f t="shared" si="5"/>
        <v>0</v>
      </c>
      <c r="P50" s="26">
        <f t="shared" si="6"/>
        <v>401182.0372</v>
      </c>
      <c r="Q50" s="26">
        <f t="shared" si="7"/>
        <v>401182.0372</v>
      </c>
      <c r="R50" s="26">
        <f t="shared" si="8"/>
        <v>0</v>
      </c>
      <c r="S50" s="26">
        <f t="shared" si="9"/>
        <v>421241.13906</v>
      </c>
      <c r="T50" s="26">
        <f t="shared" si="10"/>
        <v>421241.13906</v>
      </c>
      <c r="U50" s="26">
        <f t="shared" si="11"/>
        <v>0</v>
      </c>
      <c r="V50" s="65"/>
    </row>
    <row r="51" spans="1:22" ht="12.75" customHeight="1">
      <c r="A51" s="22"/>
      <c r="B51" s="21" t="s">
        <v>200</v>
      </c>
      <c r="C51" s="22"/>
      <c r="D51" s="11">
        <f t="shared" si="15"/>
        <v>0</v>
      </c>
      <c r="E51" s="22"/>
      <c r="F51" s="22"/>
      <c r="G51" s="11">
        <f t="shared" si="12"/>
        <v>0</v>
      </c>
      <c r="H51" s="22"/>
      <c r="I51" s="22"/>
      <c r="J51" s="26">
        <f t="shared" si="0"/>
        <v>0</v>
      </c>
      <c r="K51" s="26">
        <f t="shared" si="1"/>
        <v>0</v>
      </c>
      <c r="L51" s="26">
        <f t="shared" si="2"/>
        <v>0</v>
      </c>
      <c r="M51" s="26">
        <f t="shared" si="3"/>
        <v>0</v>
      </c>
      <c r="N51" s="26">
        <f t="shared" si="4"/>
        <v>0</v>
      </c>
      <c r="O51" s="26">
        <f t="shared" si="5"/>
        <v>0</v>
      </c>
      <c r="P51" s="26">
        <f t="shared" si="6"/>
        <v>0</v>
      </c>
      <c r="Q51" s="26">
        <f t="shared" si="7"/>
        <v>0</v>
      </c>
      <c r="R51" s="26">
        <f t="shared" si="8"/>
        <v>0</v>
      </c>
      <c r="S51" s="26">
        <f t="shared" si="9"/>
        <v>0</v>
      </c>
      <c r="T51" s="26">
        <f t="shared" si="10"/>
        <v>0</v>
      </c>
      <c r="U51" s="26">
        <f t="shared" si="11"/>
        <v>0</v>
      </c>
      <c r="V51" s="66"/>
    </row>
    <row r="52" spans="1:22" ht="12.75" customHeight="1">
      <c r="A52" s="22" t="s">
        <v>435</v>
      </c>
      <c r="B52" s="21" t="s">
        <v>436</v>
      </c>
      <c r="C52" s="22" t="s">
        <v>435</v>
      </c>
      <c r="D52" s="11">
        <f t="shared" si="15"/>
        <v>14540.5</v>
      </c>
      <c r="E52" s="22">
        <v>14540.5</v>
      </c>
      <c r="F52" s="22"/>
      <c r="G52" s="11">
        <f t="shared" si="12"/>
        <v>12470</v>
      </c>
      <c r="H52" s="22">
        <v>12470</v>
      </c>
      <c r="I52" s="22"/>
      <c r="J52" s="26">
        <f t="shared" si="0"/>
        <v>13704.53</v>
      </c>
      <c r="K52" s="26">
        <f t="shared" si="1"/>
        <v>13704.53</v>
      </c>
      <c r="L52" s="26">
        <f t="shared" si="2"/>
        <v>0</v>
      </c>
      <c r="M52" s="26">
        <f t="shared" si="3"/>
        <v>1234.5300000000007</v>
      </c>
      <c r="N52" s="26">
        <f t="shared" si="4"/>
        <v>1234.5300000000007</v>
      </c>
      <c r="O52" s="26">
        <f t="shared" si="5"/>
        <v>0</v>
      </c>
      <c r="P52" s="26">
        <f t="shared" si="6"/>
        <v>14526.801800000001</v>
      </c>
      <c r="Q52" s="26">
        <f t="shared" si="7"/>
        <v>14526.801800000001</v>
      </c>
      <c r="R52" s="26">
        <f t="shared" si="8"/>
        <v>0</v>
      </c>
      <c r="S52" s="26">
        <f t="shared" si="9"/>
        <v>15253.14189</v>
      </c>
      <c r="T52" s="26">
        <f t="shared" si="10"/>
        <v>15253.14189</v>
      </c>
      <c r="U52" s="26">
        <f t="shared" si="11"/>
        <v>0</v>
      </c>
      <c r="V52" s="66"/>
    </row>
    <row r="53" spans="1:22" ht="12.75" customHeight="1">
      <c r="A53" s="22">
        <v>4262</v>
      </c>
      <c r="B53" s="21" t="s">
        <v>622</v>
      </c>
      <c r="C53" s="22">
        <v>4262</v>
      </c>
      <c r="D53" s="11">
        <f t="shared" si="15"/>
        <v>3100</v>
      </c>
      <c r="E53" s="22">
        <v>3100</v>
      </c>
      <c r="F53" s="22"/>
      <c r="G53" s="11">
        <f t="shared" si="12"/>
        <v>4600</v>
      </c>
      <c r="H53" s="22">
        <v>4600</v>
      </c>
      <c r="I53" s="22"/>
      <c r="J53" s="26">
        <f t="shared" si="0"/>
        <v>5055.4</v>
      </c>
      <c r="K53" s="26">
        <f t="shared" si="1"/>
        <v>5055.4</v>
      </c>
      <c r="L53" s="26">
        <f t="shared" si="2"/>
        <v>0</v>
      </c>
      <c r="M53" s="26">
        <f t="shared" si="3"/>
        <v>455.39999999999964</v>
      </c>
      <c r="N53" s="26">
        <f t="shared" si="4"/>
        <v>455.39999999999964</v>
      </c>
      <c r="O53" s="26">
        <f t="shared" si="5"/>
        <v>0</v>
      </c>
      <c r="P53" s="26">
        <f t="shared" si="6"/>
        <v>5358.723999999999</v>
      </c>
      <c r="Q53" s="26">
        <f t="shared" si="7"/>
        <v>5358.723999999999</v>
      </c>
      <c r="R53" s="26">
        <f t="shared" si="8"/>
        <v>0</v>
      </c>
      <c r="S53" s="26">
        <f t="shared" si="9"/>
        <v>5626.660199999999</v>
      </c>
      <c r="T53" s="26">
        <f t="shared" si="10"/>
        <v>5626.660199999999</v>
      </c>
      <c r="U53" s="26">
        <f t="shared" si="11"/>
        <v>0</v>
      </c>
      <c r="V53" s="66"/>
    </row>
    <row r="54" spans="1:22" ht="12.75" customHeight="1">
      <c r="A54" s="22">
        <v>4263</v>
      </c>
      <c r="B54" s="21" t="s">
        <v>626</v>
      </c>
      <c r="C54" s="22">
        <v>4263</v>
      </c>
      <c r="D54" s="11">
        <f t="shared" si="15"/>
        <v>500</v>
      </c>
      <c r="E54" s="22">
        <v>500</v>
      </c>
      <c r="F54" s="22"/>
      <c r="G54" s="11">
        <f t="shared" si="12"/>
        <v>1100</v>
      </c>
      <c r="H54" s="22">
        <v>1100</v>
      </c>
      <c r="I54" s="22"/>
      <c r="J54" s="26">
        <f t="shared" si="0"/>
        <v>1208.9</v>
      </c>
      <c r="K54" s="26">
        <f t="shared" si="1"/>
        <v>1208.9</v>
      </c>
      <c r="L54" s="26">
        <f t="shared" si="2"/>
        <v>0</v>
      </c>
      <c r="M54" s="26">
        <f t="shared" si="3"/>
        <v>108.90000000000009</v>
      </c>
      <c r="N54" s="26">
        <f t="shared" si="4"/>
        <v>108.90000000000009</v>
      </c>
      <c r="O54" s="26">
        <f t="shared" si="5"/>
        <v>0</v>
      </c>
      <c r="P54" s="26">
        <f t="shared" si="6"/>
        <v>1281.4340000000002</v>
      </c>
      <c r="Q54" s="26">
        <f t="shared" si="7"/>
        <v>1281.4340000000002</v>
      </c>
      <c r="R54" s="26">
        <f t="shared" si="8"/>
        <v>0</v>
      </c>
      <c r="S54" s="26">
        <f t="shared" si="9"/>
        <v>1345.5057000000002</v>
      </c>
      <c r="T54" s="26">
        <f t="shared" si="10"/>
        <v>1345.5057000000002</v>
      </c>
      <c r="U54" s="26">
        <f t="shared" si="11"/>
        <v>0</v>
      </c>
      <c r="V54" s="66"/>
    </row>
    <row r="55" spans="1:22" ht="12.75" customHeight="1">
      <c r="A55" s="22" t="s">
        <v>437</v>
      </c>
      <c r="B55" s="21" t="s">
        <v>438</v>
      </c>
      <c r="C55" s="22" t="s">
        <v>437</v>
      </c>
      <c r="D55" s="11">
        <f t="shared" si="15"/>
        <v>35800</v>
      </c>
      <c r="E55" s="22">
        <v>35800</v>
      </c>
      <c r="F55" s="22"/>
      <c r="G55" s="11">
        <f t="shared" si="12"/>
        <v>33200</v>
      </c>
      <c r="H55" s="22">
        <v>33200</v>
      </c>
      <c r="I55" s="22"/>
      <c r="J55" s="26">
        <f t="shared" si="0"/>
        <v>36486.8</v>
      </c>
      <c r="K55" s="26">
        <f t="shared" si="1"/>
        <v>36486.8</v>
      </c>
      <c r="L55" s="26">
        <f t="shared" si="2"/>
        <v>0</v>
      </c>
      <c r="M55" s="26">
        <f t="shared" si="3"/>
        <v>3286.800000000003</v>
      </c>
      <c r="N55" s="26">
        <f t="shared" si="4"/>
        <v>3286.800000000003</v>
      </c>
      <c r="O55" s="26">
        <f t="shared" si="5"/>
        <v>0</v>
      </c>
      <c r="P55" s="26">
        <f t="shared" si="6"/>
        <v>38676.008</v>
      </c>
      <c r="Q55" s="26">
        <f t="shared" si="7"/>
        <v>38676.008</v>
      </c>
      <c r="R55" s="26">
        <f t="shared" si="8"/>
        <v>0</v>
      </c>
      <c r="S55" s="26">
        <f t="shared" si="9"/>
        <v>40609.8084</v>
      </c>
      <c r="T55" s="26">
        <f t="shared" si="10"/>
        <v>40609.8084</v>
      </c>
      <c r="U55" s="26">
        <f t="shared" si="11"/>
        <v>0</v>
      </c>
      <c r="V55" s="66"/>
    </row>
    <row r="56" spans="1:22" ht="12.75" customHeight="1">
      <c r="A56" s="22">
        <v>4266</v>
      </c>
      <c r="B56" s="21" t="s">
        <v>623</v>
      </c>
      <c r="C56" s="22">
        <v>4266</v>
      </c>
      <c r="D56" s="11">
        <f t="shared" si="15"/>
        <v>2300</v>
      </c>
      <c r="E56" s="22">
        <v>2300</v>
      </c>
      <c r="F56" s="22"/>
      <c r="G56" s="11">
        <f t="shared" si="12"/>
        <v>5000</v>
      </c>
      <c r="H56" s="22">
        <v>5000</v>
      </c>
      <c r="I56" s="22"/>
      <c r="J56" s="26">
        <f t="shared" si="0"/>
        <v>5495</v>
      </c>
      <c r="K56" s="26">
        <f t="shared" si="1"/>
        <v>5495</v>
      </c>
      <c r="L56" s="26">
        <f t="shared" si="2"/>
        <v>0</v>
      </c>
      <c r="M56" s="26">
        <f t="shared" si="3"/>
        <v>495</v>
      </c>
      <c r="N56" s="26">
        <f t="shared" si="4"/>
        <v>495</v>
      </c>
      <c r="O56" s="26">
        <f t="shared" si="5"/>
        <v>0</v>
      </c>
      <c r="P56" s="26">
        <f t="shared" si="6"/>
        <v>5824.7</v>
      </c>
      <c r="Q56" s="26">
        <f t="shared" si="7"/>
        <v>5824.7</v>
      </c>
      <c r="R56" s="26">
        <f t="shared" si="8"/>
        <v>0</v>
      </c>
      <c r="S56" s="26">
        <f t="shared" si="9"/>
        <v>6115.9349999999995</v>
      </c>
      <c r="T56" s="26">
        <f t="shared" si="10"/>
        <v>6115.9349999999995</v>
      </c>
      <c r="U56" s="26">
        <f t="shared" si="11"/>
        <v>0</v>
      </c>
      <c r="V56" s="66"/>
    </row>
    <row r="57" spans="1:22" ht="12.75" customHeight="1">
      <c r="A57" s="22" t="s">
        <v>439</v>
      </c>
      <c r="B57" s="21" t="s">
        <v>440</v>
      </c>
      <c r="C57" s="22" t="s">
        <v>439</v>
      </c>
      <c r="D57" s="11">
        <f t="shared" si="15"/>
        <v>164520</v>
      </c>
      <c r="E57" s="22">
        <v>164520</v>
      </c>
      <c r="F57" s="22"/>
      <c r="G57" s="11">
        <f t="shared" si="12"/>
        <v>191350</v>
      </c>
      <c r="H57" s="22">
        <v>191350</v>
      </c>
      <c r="I57" s="22"/>
      <c r="J57" s="26">
        <f t="shared" si="0"/>
        <v>210293.65</v>
      </c>
      <c r="K57" s="26">
        <f t="shared" si="1"/>
        <v>210293.65</v>
      </c>
      <c r="L57" s="26">
        <f t="shared" si="2"/>
        <v>0</v>
      </c>
      <c r="M57" s="26">
        <f t="shared" si="3"/>
        <v>18943.649999999994</v>
      </c>
      <c r="N57" s="26">
        <f t="shared" si="4"/>
        <v>18943.649999999994</v>
      </c>
      <c r="O57" s="26">
        <f t="shared" si="5"/>
        <v>0</v>
      </c>
      <c r="P57" s="26">
        <f t="shared" si="6"/>
        <v>222911.269</v>
      </c>
      <c r="Q57" s="26">
        <f t="shared" si="7"/>
        <v>222911.269</v>
      </c>
      <c r="R57" s="26">
        <f t="shared" si="8"/>
        <v>0</v>
      </c>
      <c r="S57" s="26">
        <f t="shared" si="9"/>
        <v>234056.83245</v>
      </c>
      <c r="T57" s="26">
        <f t="shared" si="10"/>
        <v>234056.83245</v>
      </c>
      <c r="U57" s="26">
        <f t="shared" si="11"/>
        <v>0</v>
      </c>
      <c r="V57" s="66"/>
    </row>
    <row r="58" spans="1:22" ht="12.75" customHeight="1">
      <c r="A58" s="22" t="s">
        <v>441</v>
      </c>
      <c r="B58" s="21" t="s">
        <v>442</v>
      </c>
      <c r="C58" s="22" t="s">
        <v>443</v>
      </c>
      <c r="D58" s="11">
        <f t="shared" si="15"/>
        <v>96300</v>
      </c>
      <c r="E58" s="22">
        <v>96300</v>
      </c>
      <c r="F58" s="22"/>
      <c r="G58" s="11">
        <f t="shared" si="12"/>
        <v>96660</v>
      </c>
      <c r="H58" s="22">
        <v>96660</v>
      </c>
      <c r="I58" s="22"/>
      <c r="J58" s="26">
        <f t="shared" si="0"/>
        <v>106229.34</v>
      </c>
      <c r="K58" s="26">
        <f t="shared" si="1"/>
        <v>106229.34</v>
      </c>
      <c r="L58" s="26">
        <f t="shared" si="2"/>
        <v>0</v>
      </c>
      <c r="M58" s="26">
        <f t="shared" si="3"/>
        <v>9569.339999999997</v>
      </c>
      <c r="N58" s="26">
        <f t="shared" si="4"/>
        <v>9569.339999999997</v>
      </c>
      <c r="O58" s="26">
        <f t="shared" si="5"/>
        <v>0</v>
      </c>
      <c r="P58" s="26">
        <f t="shared" si="6"/>
        <v>112603.1004</v>
      </c>
      <c r="Q58" s="26">
        <f t="shared" si="7"/>
        <v>112603.1004</v>
      </c>
      <c r="R58" s="26">
        <f t="shared" si="8"/>
        <v>0</v>
      </c>
      <c r="S58" s="26">
        <f t="shared" si="9"/>
        <v>118233.25542</v>
      </c>
      <c r="T58" s="26">
        <f t="shared" si="10"/>
        <v>118233.25542</v>
      </c>
      <c r="U58" s="26">
        <f t="shared" si="11"/>
        <v>0</v>
      </c>
      <c r="V58" s="66"/>
    </row>
    <row r="59" spans="1:22" s="6" customFormat="1" ht="25.5" customHeight="1">
      <c r="A59" s="11" t="s">
        <v>444</v>
      </c>
      <c r="B59" s="17" t="s">
        <v>445</v>
      </c>
      <c r="C59" s="11" t="s">
        <v>377</v>
      </c>
      <c r="D59" s="11"/>
      <c r="E59" s="11"/>
      <c r="F59" s="11"/>
      <c r="G59" s="11"/>
      <c r="H59" s="11"/>
      <c r="I59" s="11"/>
      <c r="J59" s="26">
        <f t="shared" si="0"/>
        <v>0</v>
      </c>
      <c r="K59" s="26">
        <f t="shared" si="1"/>
        <v>0</v>
      </c>
      <c r="L59" s="26">
        <f t="shared" si="2"/>
        <v>0</v>
      </c>
      <c r="M59" s="26">
        <f t="shared" si="3"/>
        <v>0</v>
      </c>
      <c r="N59" s="26">
        <f t="shared" si="4"/>
        <v>0</v>
      </c>
      <c r="O59" s="26">
        <f t="shared" si="5"/>
        <v>0</v>
      </c>
      <c r="P59" s="26">
        <f t="shared" si="6"/>
        <v>0</v>
      </c>
      <c r="Q59" s="26">
        <f t="shared" si="7"/>
        <v>0</v>
      </c>
      <c r="R59" s="26">
        <f t="shared" si="8"/>
        <v>0</v>
      </c>
      <c r="S59" s="26">
        <f t="shared" si="9"/>
        <v>0</v>
      </c>
      <c r="T59" s="26">
        <f t="shared" si="10"/>
        <v>0</v>
      </c>
      <c r="U59" s="26">
        <f t="shared" si="11"/>
        <v>0</v>
      </c>
      <c r="V59" s="65"/>
    </row>
    <row r="60" spans="1:22" ht="12.75" customHeight="1">
      <c r="A60" s="22"/>
      <c r="B60" s="21" t="s">
        <v>5</v>
      </c>
      <c r="C60" s="22"/>
      <c r="D60" s="11"/>
      <c r="E60" s="22"/>
      <c r="F60" s="22"/>
      <c r="G60" s="11"/>
      <c r="H60" s="22"/>
      <c r="I60" s="22"/>
      <c r="J60" s="26">
        <f t="shared" si="0"/>
        <v>0</v>
      </c>
      <c r="K60" s="26">
        <f t="shared" si="1"/>
        <v>0</v>
      </c>
      <c r="L60" s="26">
        <f t="shared" si="2"/>
        <v>0</v>
      </c>
      <c r="M60" s="26">
        <f t="shared" si="3"/>
        <v>0</v>
      </c>
      <c r="N60" s="26">
        <f t="shared" si="4"/>
        <v>0</v>
      </c>
      <c r="O60" s="26">
        <f t="shared" si="5"/>
        <v>0</v>
      </c>
      <c r="P60" s="26">
        <f t="shared" si="6"/>
        <v>0</v>
      </c>
      <c r="Q60" s="26">
        <f t="shared" si="7"/>
        <v>0</v>
      </c>
      <c r="R60" s="26">
        <f t="shared" si="8"/>
        <v>0</v>
      </c>
      <c r="S60" s="26">
        <f t="shared" si="9"/>
        <v>0</v>
      </c>
      <c r="T60" s="26">
        <f t="shared" si="10"/>
        <v>0</v>
      </c>
      <c r="U60" s="26">
        <f t="shared" si="11"/>
        <v>0</v>
      </c>
      <c r="V60" s="66"/>
    </row>
    <row r="61" spans="1:22" s="6" customFormat="1" ht="25.5" customHeight="1">
      <c r="A61" s="11" t="s">
        <v>446</v>
      </c>
      <c r="B61" s="17" t="s">
        <v>447</v>
      </c>
      <c r="C61" s="11" t="s">
        <v>377</v>
      </c>
      <c r="D61" s="11"/>
      <c r="E61" s="11"/>
      <c r="F61" s="11"/>
      <c r="G61" s="11"/>
      <c r="H61" s="11"/>
      <c r="I61" s="11"/>
      <c r="J61" s="26">
        <f t="shared" si="0"/>
        <v>0</v>
      </c>
      <c r="K61" s="26">
        <f t="shared" si="1"/>
        <v>0</v>
      </c>
      <c r="L61" s="26">
        <f t="shared" si="2"/>
        <v>0</v>
      </c>
      <c r="M61" s="26">
        <f t="shared" si="3"/>
        <v>0</v>
      </c>
      <c r="N61" s="26">
        <f t="shared" si="4"/>
        <v>0</v>
      </c>
      <c r="O61" s="26">
        <f t="shared" si="5"/>
        <v>0</v>
      </c>
      <c r="P61" s="26">
        <f t="shared" si="6"/>
        <v>0</v>
      </c>
      <c r="Q61" s="26">
        <f t="shared" si="7"/>
        <v>0</v>
      </c>
      <c r="R61" s="26">
        <f t="shared" si="8"/>
        <v>0</v>
      </c>
      <c r="S61" s="26">
        <f t="shared" si="9"/>
        <v>0</v>
      </c>
      <c r="T61" s="26">
        <f t="shared" si="10"/>
        <v>0</v>
      </c>
      <c r="U61" s="26">
        <f t="shared" si="11"/>
        <v>0</v>
      </c>
      <c r="V61" s="65"/>
    </row>
    <row r="62" spans="1:22" ht="12.75" customHeight="1">
      <c r="A62" s="22"/>
      <c r="B62" s="21" t="s">
        <v>200</v>
      </c>
      <c r="C62" s="22"/>
      <c r="D62" s="11"/>
      <c r="E62" s="22"/>
      <c r="F62" s="22"/>
      <c r="G62" s="11"/>
      <c r="H62" s="22"/>
      <c r="I62" s="22"/>
      <c r="J62" s="26">
        <f t="shared" si="0"/>
        <v>0</v>
      </c>
      <c r="K62" s="26">
        <f t="shared" si="1"/>
        <v>0</v>
      </c>
      <c r="L62" s="26">
        <f t="shared" si="2"/>
        <v>0</v>
      </c>
      <c r="M62" s="26">
        <f t="shared" si="3"/>
        <v>0</v>
      </c>
      <c r="N62" s="26">
        <f t="shared" si="4"/>
        <v>0</v>
      </c>
      <c r="O62" s="26">
        <f t="shared" si="5"/>
        <v>0</v>
      </c>
      <c r="P62" s="26">
        <f t="shared" si="6"/>
        <v>0</v>
      </c>
      <c r="Q62" s="26">
        <f t="shared" si="7"/>
        <v>0</v>
      </c>
      <c r="R62" s="26">
        <f t="shared" si="8"/>
        <v>0</v>
      </c>
      <c r="S62" s="26">
        <f t="shared" si="9"/>
        <v>0</v>
      </c>
      <c r="T62" s="26">
        <f t="shared" si="10"/>
        <v>0</v>
      </c>
      <c r="U62" s="26">
        <f t="shared" si="11"/>
        <v>0</v>
      </c>
      <c r="V62" s="66"/>
    </row>
    <row r="63" spans="1:22" ht="12.75" customHeight="1">
      <c r="A63" s="22" t="s">
        <v>448</v>
      </c>
      <c r="B63" s="21" t="s">
        <v>449</v>
      </c>
      <c r="C63" s="22" t="s">
        <v>450</v>
      </c>
      <c r="D63" s="11"/>
      <c r="E63" s="22"/>
      <c r="F63" s="22"/>
      <c r="G63" s="11"/>
      <c r="H63" s="22"/>
      <c r="I63" s="22"/>
      <c r="J63" s="26">
        <f t="shared" si="0"/>
        <v>0</v>
      </c>
      <c r="K63" s="26">
        <f t="shared" si="1"/>
        <v>0</v>
      </c>
      <c r="L63" s="26">
        <f t="shared" si="2"/>
        <v>0</v>
      </c>
      <c r="M63" s="26">
        <f t="shared" si="3"/>
        <v>0</v>
      </c>
      <c r="N63" s="26">
        <f t="shared" si="4"/>
        <v>0</v>
      </c>
      <c r="O63" s="26">
        <f t="shared" si="5"/>
        <v>0</v>
      </c>
      <c r="P63" s="26">
        <f t="shared" si="6"/>
        <v>0</v>
      </c>
      <c r="Q63" s="26">
        <f t="shared" si="7"/>
        <v>0</v>
      </c>
      <c r="R63" s="26">
        <f t="shared" si="8"/>
        <v>0</v>
      </c>
      <c r="S63" s="26">
        <f t="shared" si="9"/>
        <v>0</v>
      </c>
      <c r="T63" s="26">
        <f t="shared" si="10"/>
        <v>0</v>
      </c>
      <c r="U63" s="26">
        <f t="shared" si="11"/>
        <v>0</v>
      </c>
      <c r="V63" s="66"/>
    </row>
    <row r="64" spans="1:22" s="6" customFormat="1" ht="25.5" customHeight="1">
      <c r="A64" s="11" t="s">
        <v>451</v>
      </c>
      <c r="B64" s="17" t="s">
        <v>452</v>
      </c>
      <c r="C64" s="11" t="s">
        <v>377</v>
      </c>
      <c r="D64" s="11">
        <f>E64+F64</f>
        <v>639061.4</v>
      </c>
      <c r="E64" s="11">
        <v>639061.4</v>
      </c>
      <c r="F64" s="11"/>
      <c r="G64" s="11">
        <f t="shared" si="12"/>
        <v>766518</v>
      </c>
      <c r="H64" s="11">
        <v>766518</v>
      </c>
      <c r="I64" s="11"/>
      <c r="J64" s="26">
        <f t="shared" si="0"/>
        <v>842403.282</v>
      </c>
      <c r="K64" s="26">
        <f t="shared" si="1"/>
        <v>842403.282</v>
      </c>
      <c r="L64" s="26">
        <f t="shared" si="2"/>
        <v>0</v>
      </c>
      <c r="M64" s="26">
        <f t="shared" si="3"/>
        <v>75885.282</v>
      </c>
      <c r="N64" s="26">
        <f t="shared" si="4"/>
        <v>75885.282</v>
      </c>
      <c r="O64" s="26">
        <f t="shared" si="5"/>
        <v>0</v>
      </c>
      <c r="P64" s="26">
        <f t="shared" si="6"/>
        <v>892947.47892</v>
      </c>
      <c r="Q64" s="26">
        <f t="shared" si="7"/>
        <v>892947.47892</v>
      </c>
      <c r="R64" s="26">
        <f t="shared" si="8"/>
        <v>0</v>
      </c>
      <c r="S64" s="26">
        <f t="shared" si="9"/>
        <v>937594.852866</v>
      </c>
      <c r="T64" s="26">
        <f t="shared" si="10"/>
        <v>937594.852866</v>
      </c>
      <c r="U64" s="26">
        <f t="shared" si="11"/>
        <v>0</v>
      </c>
      <c r="V64" s="65"/>
    </row>
    <row r="65" spans="1:22" ht="12.75" customHeight="1">
      <c r="A65" s="22"/>
      <c r="B65" s="21" t="s">
        <v>5</v>
      </c>
      <c r="C65" s="22"/>
      <c r="D65" s="11"/>
      <c r="E65" s="22"/>
      <c r="F65" s="22"/>
      <c r="G65" s="11"/>
      <c r="H65" s="22"/>
      <c r="I65" s="22"/>
      <c r="J65" s="26">
        <f t="shared" si="0"/>
        <v>0</v>
      </c>
      <c r="K65" s="26">
        <f t="shared" si="1"/>
        <v>0</v>
      </c>
      <c r="L65" s="26">
        <f t="shared" si="2"/>
        <v>0</v>
      </c>
      <c r="M65" s="26">
        <f t="shared" si="3"/>
        <v>0</v>
      </c>
      <c r="N65" s="26">
        <f t="shared" si="4"/>
        <v>0</v>
      </c>
      <c r="O65" s="26">
        <f t="shared" si="5"/>
        <v>0</v>
      </c>
      <c r="P65" s="26">
        <f t="shared" si="6"/>
        <v>0</v>
      </c>
      <c r="Q65" s="26">
        <f t="shared" si="7"/>
        <v>0</v>
      </c>
      <c r="R65" s="26">
        <f t="shared" si="8"/>
        <v>0</v>
      </c>
      <c r="S65" s="26">
        <f t="shared" si="9"/>
        <v>0</v>
      </c>
      <c r="T65" s="26">
        <f t="shared" si="10"/>
        <v>0</v>
      </c>
      <c r="U65" s="26">
        <f t="shared" si="11"/>
        <v>0</v>
      </c>
      <c r="V65" s="66"/>
    </row>
    <row r="66" spans="1:22" s="6" customFormat="1" ht="25.5" customHeight="1">
      <c r="A66" s="11" t="s">
        <v>453</v>
      </c>
      <c r="B66" s="17" t="s">
        <v>454</v>
      </c>
      <c r="C66" s="11" t="s">
        <v>377</v>
      </c>
      <c r="D66" s="11">
        <f>E66+F66</f>
        <v>639061</v>
      </c>
      <c r="E66" s="11">
        <v>639061</v>
      </c>
      <c r="F66" s="11"/>
      <c r="G66" s="11">
        <f t="shared" si="12"/>
        <v>766518</v>
      </c>
      <c r="H66" s="11">
        <v>766518</v>
      </c>
      <c r="I66" s="11"/>
      <c r="J66" s="26">
        <f t="shared" si="0"/>
        <v>842403.282</v>
      </c>
      <c r="K66" s="26">
        <f t="shared" si="1"/>
        <v>842403.282</v>
      </c>
      <c r="L66" s="26">
        <f t="shared" si="2"/>
        <v>0</v>
      </c>
      <c r="M66" s="26">
        <f t="shared" si="3"/>
        <v>75885.282</v>
      </c>
      <c r="N66" s="26">
        <f t="shared" si="4"/>
        <v>75885.282</v>
      </c>
      <c r="O66" s="26">
        <f t="shared" si="5"/>
        <v>0</v>
      </c>
      <c r="P66" s="26">
        <f t="shared" si="6"/>
        <v>892947.47892</v>
      </c>
      <c r="Q66" s="26">
        <f t="shared" si="7"/>
        <v>892947.47892</v>
      </c>
      <c r="R66" s="26">
        <f t="shared" si="8"/>
        <v>0</v>
      </c>
      <c r="S66" s="26">
        <f t="shared" si="9"/>
        <v>937594.852866</v>
      </c>
      <c r="T66" s="26">
        <f t="shared" si="10"/>
        <v>937594.852866</v>
      </c>
      <c r="U66" s="26">
        <f t="shared" si="11"/>
        <v>0</v>
      </c>
      <c r="V66" s="65"/>
    </row>
    <row r="67" spans="1:22" ht="12.75" customHeight="1">
      <c r="A67" s="22"/>
      <c r="B67" s="21" t="s">
        <v>200</v>
      </c>
      <c r="C67" s="22"/>
      <c r="D67" s="11"/>
      <c r="E67" s="22"/>
      <c r="F67" s="22"/>
      <c r="G67" s="11"/>
      <c r="H67" s="22"/>
      <c r="I67" s="22"/>
      <c r="J67" s="26">
        <f t="shared" si="0"/>
        <v>0</v>
      </c>
      <c r="K67" s="26">
        <f t="shared" si="1"/>
        <v>0</v>
      </c>
      <c r="L67" s="26">
        <f t="shared" si="2"/>
        <v>0</v>
      </c>
      <c r="M67" s="26">
        <f t="shared" si="3"/>
        <v>0</v>
      </c>
      <c r="N67" s="26">
        <f t="shared" si="4"/>
        <v>0</v>
      </c>
      <c r="O67" s="26">
        <f t="shared" si="5"/>
        <v>0</v>
      </c>
      <c r="P67" s="26">
        <f t="shared" si="6"/>
        <v>0</v>
      </c>
      <c r="Q67" s="26">
        <f t="shared" si="7"/>
        <v>0</v>
      </c>
      <c r="R67" s="26">
        <f t="shared" si="8"/>
        <v>0</v>
      </c>
      <c r="S67" s="26">
        <f t="shared" si="9"/>
        <v>0</v>
      </c>
      <c r="T67" s="26">
        <f t="shared" si="10"/>
        <v>0</v>
      </c>
      <c r="U67" s="26">
        <f t="shared" si="11"/>
        <v>0</v>
      </c>
      <c r="V67" s="66"/>
    </row>
    <row r="68" spans="1:22" ht="12.75" customHeight="1">
      <c r="A68" s="22" t="s">
        <v>455</v>
      </c>
      <c r="B68" s="21" t="s">
        <v>456</v>
      </c>
      <c r="C68" s="22" t="s">
        <v>457</v>
      </c>
      <c r="D68" s="11"/>
      <c r="E68" s="22"/>
      <c r="F68" s="22"/>
      <c r="G68" s="11"/>
      <c r="H68" s="22"/>
      <c r="I68" s="22"/>
      <c r="J68" s="26">
        <f t="shared" si="0"/>
        <v>0</v>
      </c>
      <c r="K68" s="26">
        <f t="shared" si="1"/>
        <v>0</v>
      </c>
      <c r="L68" s="26">
        <f t="shared" si="2"/>
        <v>0</v>
      </c>
      <c r="M68" s="26">
        <f t="shared" si="3"/>
        <v>0</v>
      </c>
      <c r="N68" s="26">
        <f t="shared" si="4"/>
        <v>0</v>
      </c>
      <c r="O68" s="26">
        <f t="shared" si="5"/>
        <v>0</v>
      </c>
      <c r="P68" s="26">
        <f t="shared" si="6"/>
        <v>0</v>
      </c>
      <c r="Q68" s="26">
        <f t="shared" si="7"/>
        <v>0</v>
      </c>
      <c r="R68" s="26">
        <f t="shared" si="8"/>
        <v>0</v>
      </c>
      <c r="S68" s="26">
        <f t="shared" si="9"/>
        <v>0</v>
      </c>
      <c r="T68" s="26">
        <f t="shared" si="10"/>
        <v>0</v>
      </c>
      <c r="U68" s="26">
        <f t="shared" si="11"/>
        <v>0</v>
      </c>
      <c r="V68" s="66"/>
    </row>
    <row r="69" spans="1:22" s="6" customFormat="1" ht="25.5" customHeight="1">
      <c r="A69" s="11" t="s">
        <v>458</v>
      </c>
      <c r="B69" s="17" t="s">
        <v>459</v>
      </c>
      <c r="C69" s="11" t="s">
        <v>377</v>
      </c>
      <c r="D69" s="11"/>
      <c r="E69" s="11"/>
      <c r="F69" s="11"/>
      <c r="G69" s="11"/>
      <c r="H69" s="11"/>
      <c r="I69" s="11"/>
      <c r="J69" s="26">
        <f t="shared" si="0"/>
        <v>0</v>
      </c>
      <c r="K69" s="26">
        <f t="shared" si="1"/>
        <v>0</v>
      </c>
      <c r="L69" s="26">
        <f t="shared" si="2"/>
        <v>0</v>
      </c>
      <c r="M69" s="26">
        <f t="shared" si="3"/>
        <v>0</v>
      </c>
      <c r="N69" s="26">
        <f t="shared" si="4"/>
        <v>0</v>
      </c>
      <c r="O69" s="26">
        <f t="shared" si="5"/>
        <v>0</v>
      </c>
      <c r="P69" s="26">
        <f t="shared" si="6"/>
        <v>0</v>
      </c>
      <c r="Q69" s="26">
        <f t="shared" si="7"/>
        <v>0</v>
      </c>
      <c r="R69" s="26">
        <f t="shared" si="8"/>
        <v>0</v>
      </c>
      <c r="S69" s="26">
        <f t="shared" si="9"/>
        <v>0</v>
      </c>
      <c r="T69" s="26">
        <f t="shared" si="10"/>
        <v>0</v>
      </c>
      <c r="U69" s="26">
        <f t="shared" si="11"/>
        <v>0</v>
      </c>
      <c r="V69" s="65"/>
    </row>
    <row r="70" spans="1:22" ht="12.75" customHeight="1">
      <c r="A70" s="22"/>
      <c r="B70" s="21" t="s">
        <v>200</v>
      </c>
      <c r="C70" s="22"/>
      <c r="D70" s="11"/>
      <c r="E70" s="22"/>
      <c r="F70" s="22"/>
      <c r="G70" s="11"/>
      <c r="H70" s="22"/>
      <c r="I70" s="22"/>
      <c r="J70" s="26">
        <f t="shared" si="0"/>
        <v>0</v>
      </c>
      <c r="K70" s="26">
        <f t="shared" si="1"/>
        <v>0</v>
      </c>
      <c r="L70" s="26">
        <f t="shared" si="2"/>
        <v>0</v>
      </c>
      <c r="M70" s="26">
        <f t="shared" si="3"/>
        <v>0</v>
      </c>
      <c r="N70" s="26">
        <f t="shared" si="4"/>
        <v>0</v>
      </c>
      <c r="O70" s="26">
        <f t="shared" si="5"/>
        <v>0</v>
      </c>
      <c r="P70" s="26">
        <f t="shared" si="6"/>
        <v>0</v>
      </c>
      <c r="Q70" s="26">
        <f t="shared" si="7"/>
        <v>0</v>
      </c>
      <c r="R70" s="26">
        <f t="shared" si="8"/>
        <v>0</v>
      </c>
      <c r="S70" s="26">
        <f t="shared" si="9"/>
        <v>0</v>
      </c>
      <c r="T70" s="26">
        <f t="shared" si="10"/>
        <v>0</v>
      </c>
      <c r="U70" s="26">
        <f t="shared" si="11"/>
        <v>0</v>
      </c>
      <c r="V70" s="66"/>
    </row>
    <row r="71" spans="1:22" ht="28.5" customHeight="1">
      <c r="A71" s="22" t="s">
        <v>460</v>
      </c>
      <c r="B71" s="21" t="s">
        <v>461</v>
      </c>
      <c r="C71" s="22" t="s">
        <v>462</v>
      </c>
      <c r="D71" s="11"/>
      <c r="E71" s="22"/>
      <c r="F71" s="22"/>
      <c r="G71" s="11"/>
      <c r="H71" s="22"/>
      <c r="I71" s="22"/>
      <c r="J71" s="26">
        <f t="shared" si="0"/>
        <v>0</v>
      </c>
      <c r="K71" s="26">
        <f t="shared" si="1"/>
        <v>0</v>
      </c>
      <c r="L71" s="26">
        <f t="shared" si="2"/>
        <v>0</v>
      </c>
      <c r="M71" s="26">
        <f t="shared" si="3"/>
        <v>0</v>
      </c>
      <c r="N71" s="26">
        <f t="shared" si="4"/>
        <v>0</v>
      </c>
      <c r="O71" s="26">
        <f t="shared" si="5"/>
        <v>0</v>
      </c>
      <c r="P71" s="26">
        <f t="shared" si="6"/>
        <v>0</v>
      </c>
      <c r="Q71" s="26">
        <f t="shared" si="7"/>
        <v>0</v>
      </c>
      <c r="R71" s="26">
        <f t="shared" si="8"/>
        <v>0</v>
      </c>
      <c r="S71" s="26">
        <f t="shared" si="9"/>
        <v>0</v>
      </c>
      <c r="T71" s="26">
        <f t="shared" si="10"/>
        <v>0</v>
      </c>
      <c r="U71" s="26">
        <f t="shared" si="11"/>
        <v>0</v>
      </c>
      <c r="V71" s="66"/>
    </row>
    <row r="72" spans="1:22" ht="12.75" customHeight="1">
      <c r="A72" s="22" t="s">
        <v>463</v>
      </c>
      <c r="B72" s="36" t="s">
        <v>464</v>
      </c>
      <c r="C72" s="22" t="s">
        <v>377</v>
      </c>
      <c r="D72" s="11">
        <f>E72+F72</f>
        <v>303103.5</v>
      </c>
      <c r="E72" s="22">
        <v>303103.5</v>
      </c>
      <c r="F72" s="22"/>
      <c r="G72" s="11">
        <f t="shared" si="12"/>
        <v>472722</v>
      </c>
      <c r="H72" s="22">
        <v>472722</v>
      </c>
      <c r="I72" s="22"/>
      <c r="J72" s="26">
        <f t="shared" si="0"/>
        <v>519521.478</v>
      </c>
      <c r="K72" s="26">
        <f t="shared" si="1"/>
        <v>519521.478</v>
      </c>
      <c r="L72" s="26">
        <f t="shared" si="2"/>
        <v>0</v>
      </c>
      <c r="M72" s="26">
        <f t="shared" si="3"/>
        <v>46799.478</v>
      </c>
      <c r="N72" s="26">
        <f t="shared" si="4"/>
        <v>46799.478</v>
      </c>
      <c r="O72" s="26">
        <f t="shared" si="5"/>
        <v>0</v>
      </c>
      <c r="P72" s="26">
        <f t="shared" si="6"/>
        <v>550692.76668</v>
      </c>
      <c r="Q72" s="26">
        <f t="shared" si="7"/>
        <v>550692.76668</v>
      </c>
      <c r="R72" s="26">
        <f t="shared" si="8"/>
        <v>0</v>
      </c>
      <c r="S72" s="26">
        <f t="shared" si="9"/>
        <v>578227.405014</v>
      </c>
      <c r="T72" s="26">
        <f t="shared" si="10"/>
        <v>578227.405014</v>
      </c>
      <c r="U72" s="26">
        <f t="shared" si="11"/>
        <v>0</v>
      </c>
      <c r="V72" s="66"/>
    </row>
    <row r="73" spans="1:22" ht="12.75" customHeight="1">
      <c r="A73" s="22"/>
      <c r="B73" s="21" t="s">
        <v>5</v>
      </c>
      <c r="C73" s="22"/>
      <c r="D73" s="11"/>
      <c r="E73" s="22"/>
      <c r="F73" s="22"/>
      <c r="G73" s="11"/>
      <c r="H73" s="22"/>
      <c r="I73" s="22"/>
      <c r="J73" s="26">
        <f t="shared" si="0"/>
        <v>0</v>
      </c>
      <c r="K73" s="26">
        <f t="shared" si="1"/>
        <v>0</v>
      </c>
      <c r="L73" s="26">
        <f t="shared" si="2"/>
        <v>0</v>
      </c>
      <c r="M73" s="26">
        <f t="shared" si="3"/>
        <v>0</v>
      </c>
      <c r="N73" s="26">
        <f t="shared" si="4"/>
        <v>0</v>
      </c>
      <c r="O73" s="26">
        <f t="shared" si="5"/>
        <v>0</v>
      </c>
      <c r="P73" s="26">
        <f t="shared" si="6"/>
        <v>0</v>
      </c>
      <c r="Q73" s="26">
        <f t="shared" si="7"/>
        <v>0</v>
      </c>
      <c r="R73" s="26">
        <f t="shared" si="8"/>
        <v>0</v>
      </c>
      <c r="S73" s="26">
        <f t="shared" si="9"/>
        <v>0</v>
      </c>
      <c r="T73" s="26">
        <f t="shared" si="10"/>
        <v>0</v>
      </c>
      <c r="U73" s="26">
        <f t="shared" si="11"/>
        <v>0</v>
      </c>
      <c r="V73" s="66"/>
    </row>
    <row r="74" spans="1:22" s="6" customFormat="1" ht="25.5" customHeight="1">
      <c r="A74" s="11" t="s">
        <v>465</v>
      </c>
      <c r="B74" s="17" t="s">
        <v>466</v>
      </c>
      <c r="C74" s="11" t="s">
        <v>377</v>
      </c>
      <c r="D74" s="11">
        <f>E74+F74</f>
        <v>1353.5</v>
      </c>
      <c r="E74" s="11">
        <v>1353.5</v>
      </c>
      <c r="F74" s="11"/>
      <c r="G74" s="11">
        <f t="shared" si="12"/>
        <v>335722</v>
      </c>
      <c r="H74" s="11">
        <v>335722</v>
      </c>
      <c r="I74" s="11"/>
      <c r="J74" s="26">
        <f aca="true" t="shared" si="16" ref="J74:J130">K74+L74</f>
        <v>368958.478</v>
      </c>
      <c r="K74" s="26">
        <f aca="true" t="shared" si="17" ref="K74:K130">H74*9.9%+H74</f>
        <v>368958.478</v>
      </c>
      <c r="L74" s="26">
        <f aca="true" t="shared" si="18" ref="L74:L130">I74*22.4%+I74</f>
        <v>0</v>
      </c>
      <c r="M74" s="26">
        <f aca="true" t="shared" si="19" ref="M74:M130">J74-G74</f>
        <v>33236.478</v>
      </c>
      <c r="N74" s="26">
        <f aca="true" t="shared" si="20" ref="N74:N130">K74-H74</f>
        <v>33236.478</v>
      </c>
      <c r="O74" s="26">
        <f aca="true" t="shared" si="21" ref="O74:O130">L74-I74</f>
        <v>0</v>
      </c>
      <c r="P74" s="26">
        <f aca="true" t="shared" si="22" ref="P74:P130">Q74+R74</f>
        <v>391095.98668</v>
      </c>
      <c r="Q74" s="26">
        <f aca="true" t="shared" si="23" ref="Q74:Q130">K74*0.06+K74</f>
        <v>391095.98668</v>
      </c>
      <c r="R74" s="26">
        <f aca="true" t="shared" si="24" ref="R74:R130">L74*0.06+L74</f>
        <v>0</v>
      </c>
      <c r="S74" s="26">
        <f aca="true" t="shared" si="25" ref="S74:S130">T74+U74</f>
        <v>410650.78601399995</v>
      </c>
      <c r="T74" s="26">
        <f aca="true" t="shared" si="26" ref="T74:T130">Q74*0.05+Q74</f>
        <v>410650.78601399995</v>
      </c>
      <c r="U74" s="26">
        <f aca="true" t="shared" si="27" ref="U74:U130">R74*0.05+R74</f>
        <v>0</v>
      </c>
      <c r="V74" s="65"/>
    </row>
    <row r="75" spans="1:22" ht="12.75" customHeight="1">
      <c r="A75" s="22"/>
      <c r="B75" s="21" t="s">
        <v>200</v>
      </c>
      <c r="C75" s="22"/>
      <c r="D75" s="11"/>
      <c r="E75" s="22"/>
      <c r="F75" s="22"/>
      <c r="G75" s="11"/>
      <c r="H75" s="22"/>
      <c r="I75" s="22"/>
      <c r="J75" s="26">
        <f t="shared" si="16"/>
        <v>0</v>
      </c>
      <c r="K75" s="26">
        <f t="shared" si="17"/>
        <v>0</v>
      </c>
      <c r="L75" s="26">
        <f t="shared" si="18"/>
        <v>0</v>
      </c>
      <c r="M75" s="26">
        <f t="shared" si="19"/>
        <v>0</v>
      </c>
      <c r="N75" s="26">
        <f t="shared" si="20"/>
        <v>0</v>
      </c>
      <c r="O75" s="26">
        <f t="shared" si="21"/>
        <v>0</v>
      </c>
      <c r="P75" s="26">
        <f t="shared" si="22"/>
        <v>0</v>
      </c>
      <c r="Q75" s="26">
        <f t="shared" si="23"/>
        <v>0</v>
      </c>
      <c r="R75" s="26">
        <f t="shared" si="24"/>
        <v>0</v>
      </c>
      <c r="S75" s="26">
        <f t="shared" si="25"/>
        <v>0</v>
      </c>
      <c r="T75" s="26">
        <f t="shared" si="26"/>
        <v>0</v>
      </c>
      <c r="U75" s="26">
        <f t="shared" si="27"/>
        <v>0</v>
      </c>
      <c r="V75" s="66"/>
    </row>
    <row r="76" spans="1:22" ht="26.25" customHeight="1">
      <c r="A76" s="22" t="s">
        <v>467</v>
      </c>
      <c r="B76" s="21" t="s">
        <v>468</v>
      </c>
      <c r="C76" s="22" t="s">
        <v>469</v>
      </c>
      <c r="D76" s="11">
        <f>E76+F76</f>
        <v>305.4</v>
      </c>
      <c r="E76" s="22">
        <v>305.4</v>
      </c>
      <c r="F76" s="22"/>
      <c r="G76" s="11">
        <f aca="true" t="shared" si="28" ref="G76:G130">H76+I76</f>
        <v>333722</v>
      </c>
      <c r="H76" s="22">
        <v>333722</v>
      </c>
      <c r="I76" s="22"/>
      <c r="J76" s="26">
        <f t="shared" si="16"/>
        <v>366760.478</v>
      </c>
      <c r="K76" s="26">
        <f t="shared" si="17"/>
        <v>366760.478</v>
      </c>
      <c r="L76" s="26">
        <f t="shared" si="18"/>
        <v>0</v>
      </c>
      <c r="M76" s="26">
        <f t="shared" si="19"/>
        <v>33038.478</v>
      </c>
      <c r="N76" s="26">
        <f t="shared" si="20"/>
        <v>33038.478</v>
      </c>
      <c r="O76" s="26">
        <f t="shared" si="21"/>
        <v>0</v>
      </c>
      <c r="P76" s="26">
        <f t="shared" si="22"/>
        <v>388766.10668</v>
      </c>
      <c r="Q76" s="26">
        <f t="shared" si="23"/>
        <v>388766.10668</v>
      </c>
      <c r="R76" s="26">
        <f t="shared" si="24"/>
        <v>0</v>
      </c>
      <c r="S76" s="26">
        <f t="shared" si="25"/>
        <v>408204.412014</v>
      </c>
      <c r="T76" s="26">
        <f t="shared" si="26"/>
        <v>408204.412014</v>
      </c>
      <c r="U76" s="26">
        <f t="shared" si="27"/>
        <v>0</v>
      </c>
      <c r="V76" s="66"/>
    </row>
    <row r="77" spans="1:22" ht="26.25" customHeight="1">
      <c r="A77" s="22" t="s">
        <v>470</v>
      </c>
      <c r="B77" s="21" t="s">
        <v>471</v>
      </c>
      <c r="C77" s="22" t="s">
        <v>472</v>
      </c>
      <c r="D77" s="11"/>
      <c r="E77" s="22"/>
      <c r="F77" s="22"/>
      <c r="G77" s="11"/>
      <c r="H77" s="22"/>
      <c r="I77" s="22"/>
      <c r="J77" s="26">
        <f t="shared" si="16"/>
        <v>0</v>
      </c>
      <c r="K77" s="26">
        <f t="shared" si="17"/>
        <v>0</v>
      </c>
      <c r="L77" s="26">
        <f t="shared" si="18"/>
        <v>0</v>
      </c>
      <c r="M77" s="26">
        <f t="shared" si="19"/>
        <v>0</v>
      </c>
      <c r="N77" s="26">
        <f t="shared" si="20"/>
        <v>0</v>
      </c>
      <c r="O77" s="26">
        <f t="shared" si="21"/>
        <v>0</v>
      </c>
      <c r="P77" s="26">
        <f t="shared" si="22"/>
        <v>0</v>
      </c>
      <c r="Q77" s="26">
        <f t="shared" si="23"/>
        <v>0</v>
      </c>
      <c r="R77" s="26">
        <f t="shared" si="24"/>
        <v>0</v>
      </c>
      <c r="S77" s="26">
        <f t="shared" si="25"/>
        <v>0</v>
      </c>
      <c r="T77" s="26">
        <f t="shared" si="26"/>
        <v>0</v>
      </c>
      <c r="U77" s="26">
        <f t="shared" si="27"/>
        <v>0</v>
      </c>
      <c r="V77" s="66"/>
    </row>
    <row r="78" spans="1:22" ht="26.25" customHeight="1">
      <c r="A78" s="22" t="s">
        <v>473</v>
      </c>
      <c r="B78" s="21" t="s">
        <v>474</v>
      </c>
      <c r="C78" s="22" t="s">
        <v>475</v>
      </c>
      <c r="D78" s="11">
        <f>E78+F78</f>
        <v>1048</v>
      </c>
      <c r="E78" s="22">
        <v>1048</v>
      </c>
      <c r="F78" s="22"/>
      <c r="G78" s="11">
        <f t="shared" si="28"/>
        <v>2000</v>
      </c>
      <c r="H78" s="22">
        <v>2000</v>
      </c>
      <c r="I78" s="22"/>
      <c r="J78" s="26">
        <f t="shared" si="16"/>
        <v>2198</v>
      </c>
      <c r="K78" s="26">
        <f t="shared" si="17"/>
        <v>2198</v>
      </c>
      <c r="L78" s="26">
        <f t="shared" si="18"/>
        <v>0</v>
      </c>
      <c r="M78" s="26">
        <f t="shared" si="19"/>
        <v>198</v>
      </c>
      <c r="N78" s="26">
        <f t="shared" si="20"/>
        <v>198</v>
      </c>
      <c r="O78" s="26">
        <f t="shared" si="21"/>
        <v>0</v>
      </c>
      <c r="P78" s="26">
        <f t="shared" si="22"/>
        <v>2329.88</v>
      </c>
      <c r="Q78" s="26">
        <f t="shared" si="23"/>
        <v>2329.88</v>
      </c>
      <c r="R78" s="26">
        <f t="shared" si="24"/>
        <v>0</v>
      </c>
      <c r="S78" s="26">
        <f t="shared" si="25"/>
        <v>2446.3740000000003</v>
      </c>
      <c r="T78" s="26">
        <f t="shared" si="26"/>
        <v>2446.3740000000003</v>
      </c>
      <c r="U78" s="26">
        <f t="shared" si="27"/>
        <v>0</v>
      </c>
      <c r="V78" s="66"/>
    </row>
    <row r="79" spans="1:22" s="6" customFormat="1" ht="25.5" customHeight="1">
      <c r="A79" s="11" t="s">
        <v>476</v>
      </c>
      <c r="B79" s="17" t="s">
        <v>477</v>
      </c>
      <c r="C79" s="11" t="s">
        <v>377</v>
      </c>
      <c r="D79" s="11">
        <f>E79+F79</f>
        <v>301750</v>
      </c>
      <c r="E79" s="11">
        <v>301750</v>
      </c>
      <c r="F79" s="11"/>
      <c r="G79" s="11">
        <f t="shared" si="28"/>
        <v>137000</v>
      </c>
      <c r="H79" s="11">
        <v>137000</v>
      </c>
      <c r="I79" s="11"/>
      <c r="J79" s="26">
        <f t="shared" si="16"/>
        <v>150563</v>
      </c>
      <c r="K79" s="26">
        <f t="shared" si="17"/>
        <v>150563</v>
      </c>
      <c r="L79" s="26">
        <f t="shared" si="18"/>
        <v>0</v>
      </c>
      <c r="M79" s="26">
        <f t="shared" si="19"/>
        <v>13563</v>
      </c>
      <c r="N79" s="26">
        <f t="shared" si="20"/>
        <v>13563</v>
      </c>
      <c r="O79" s="26">
        <f t="shared" si="21"/>
        <v>0</v>
      </c>
      <c r="P79" s="26">
        <f t="shared" si="22"/>
        <v>159596.78</v>
      </c>
      <c r="Q79" s="26">
        <f t="shared" si="23"/>
        <v>159596.78</v>
      </c>
      <c r="R79" s="26">
        <f t="shared" si="24"/>
        <v>0</v>
      </c>
      <c r="S79" s="26">
        <f t="shared" si="25"/>
        <v>167576.619</v>
      </c>
      <c r="T79" s="26">
        <f t="shared" si="26"/>
        <v>167576.619</v>
      </c>
      <c r="U79" s="26">
        <f t="shared" si="27"/>
        <v>0</v>
      </c>
      <c r="V79" s="65"/>
    </row>
    <row r="80" spans="1:22" ht="12.75" customHeight="1">
      <c r="A80" s="22"/>
      <c r="B80" s="21" t="s">
        <v>200</v>
      </c>
      <c r="C80" s="22"/>
      <c r="D80" s="11"/>
      <c r="E80" s="22"/>
      <c r="F80" s="22"/>
      <c r="G80" s="11"/>
      <c r="H80" s="22"/>
      <c r="I80" s="22"/>
      <c r="J80" s="26">
        <f t="shared" si="16"/>
        <v>0</v>
      </c>
      <c r="K80" s="26">
        <f t="shared" si="17"/>
        <v>0</v>
      </c>
      <c r="L80" s="26">
        <f t="shared" si="18"/>
        <v>0</v>
      </c>
      <c r="M80" s="26">
        <f t="shared" si="19"/>
        <v>0</v>
      </c>
      <c r="N80" s="26">
        <f t="shared" si="20"/>
        <v>0</v>
      </c>
      <c r="O80" s="26">
        <f t="shared" si="21"/>
        <v>0</v>
      </c>
      <c r="P80" s="26">
        <f t="shared" si="22"/>
        <v>0</v>
      </c>
      <c r="Q80" s="26">
        <f t="shared" si="23"/>
        <v>0</v>
      </c>
      <c r="R80" s="26">
        <f t="shared" si="24"/>
        <v>0</v>
      </c>
      <c r="S80" s="26">
        <f t="shared" si="25"/>
        <v>0</v>
      </c>
      <c r="T80" s="26">
        <f t="shared" si="26"/>
        <v>0</v>
      </c>
      <c r="U80" s="26">
        <f t="shared" si="27"/>
        <v>0</v>
      </c>
      <c r="V80" s="66"/>
    </row>
    <row r="81" spans="1:22" ht="12.75" customHeight="1">
      <c r="A81" s="22" t="s">
        <v>478</v>
      </c>
      <c r="B81" s="21" t="s">
        <v>479</v>
      </c>
      <c r="C81" s="22" t="s">
        <v>480</v>
      </c>
      <c r="D81" s="11">
        <f>E81+F81</f>
        <v>301750</v>
      </c>
      <c r="E81" s="22">
        <v>301750</v>
      </c>
      <c r="F81" s="22"/>
      <c r="G81" s="11">
        <f t="shared" si="28"/>
        <v>137000</v>
      </c>
      <c r="H81" s="22">
        <v>137000</v>
      </c>
      <c r="I81" s="22"/>
      <c r="J81" s="26">
        <f t="shared" si="16"/>
        <v>150563</v>
      </c>
      <c r="K81" s="26">
        <f t="shared" si="17"/>
        <v>150563</v>
      </c>
      <c r="L81" s="26">
        <f t="shared" si="18"/>
        <v>0</v>
      </c>
      <c r="M81" s="26">
        <f t="shared" si="19"/>
        <v>13563</v>
      </c>
      <c r="N81" s="26">
        <f t="shared" si="20"/>
        <v>13563</v>
      </c>
      <c r="O81" s="26">
        <f t="shared" si="21"/>
        <v>0</v>
      </c>
      <c r="P81" s="26">
        <f t="shared" si="22"/>
        <v>159596.78</v>
      </c>
      <c r="Q81" s="26">
        <f t="shared" si="23"/>
        <v>159596.78</v>
      </c>
      <c r="R81" s="26">
        <f t="shared" si="24"/>
        <v>0</v>
      </c>
      <c r="S81" s="26">
        <f t="shared" si="25"/>
        <v>167576.619</v>
      </c>
      <c r="T81" s="26">
        <f t="shared" si="26"/>
        <v>167576.619</v>
      </c>
      <c r="U81" s="26">
        <f t="shared" si="27"/>
        <v>0</v>
      </c>
      <c r="V81" s="66"/>
    </row>
    <row r="82" spans="1:22" s="6" customFormat="1" ht="25.5" customHeight="1">
      <c r="A82" s="11" t="s">
        <v>481</v>
      </c>
      <c r="B82" s="17" t="s">
        <v>482</v>
      </c>
      <c r="C82" s="11" t="s">
        <v>377</v>
      </c>
      <c r="D82" s="11">
        <v>60200</v>
      </c>
      <c r="E82" s="11">
        <v>60200</v>
      </c>
      <c r="F82" s="11"/>
      <c r="G82" s="11">
        <v>60200</v>
      </c>
      <c r="H82" s="11">
        <v>63800</v>
      </c>
      <c r="I82" s="11"/>
      <c r="J82" s="26">
        <f t="shared" si="16"/>
        <v>67815.4</v>
      </c>
      <c r="K82" s="26">
        <v>67815.4</v>
      </c>
      <c r="L82" s="26">
        <f t="shared" si="18"/>
        <v>0</v>
      </c>
      <c r="M82" s="26">
        <f t="shared" si="19"/>
        <v>7615.399999999994</v>
      </c>
      <c r="N82" s="26">
        <f t="shared" si="20"/>
        <v>4015.399999999994</v>
      </c>
      <c r="O82" s="26">
        <f t="shared" si="21"/>
        <v>0</v>
      </c>
      <c r="P82" s="26">
        <f t="shared" si="22"/>
        <v>71884.324</v>
      </c>
      <c r="Q82" s="26">
        <f t="shared" si="23"/>
        <v>71884.324</v>
      </c>
      <c r="R82" s="26">
        <f t="shared" si="24"/>
        <v>0</v>
      </c>
      <c r="S82" s="26">
        <f t="shared" si="25"/>
        <v>75478.54019999999</v>
      </c>
      <c r="T82" s="26">
        <f t="shared" si="26"/>
        <v>75478.54019999999</v>
      </c>
      <c r="U82" s="26">
        <f t="shared" si="27"/>
        <v>0</v>
      </c>
      <c r="V82" s="65"/>
    </row>
    <row r="83" spans="1:22" ht="12.75" customHeight="1">
      <c r="A83" s="22"/>
      <c r="B83" s="21" t="s">
        <v>5</v>
      </c>
      <c r="C83" s="22"/>
      <c r="D83" s="11"/>
      <c r="E83" s="22"/>
      <c r="F83" s="22"/>
      <c r="G83" s="11"/>
      <c r="H83" s="22"/>
      <c r="I83" s="22"/>
      <c r="J83" s="26">
        <f t="shared" si="16"/>
        <v>0</v>
      </c>
      <c r="K83" s="26">
        <f t="shared" si="17"/>
        <v>0</v>
      </c>
      <c r="L83" s="26">
        <f t="shared" si="18"/>
        <v>0</v>
      </c>
      <c r="M83" s="26">
        <f t="shared" si="19"/>
        <v>0</v>
      </c>
      <c r="N83" s="26">
        <f t="shared" si="20"/>
        <v>0</v>
      </c>
      <c r="O83" s="26">
        <f t="shared" si="21"/>
        <v>0</v>
      </c>
      <c r="P83" s="26">
        <f t="shared" si="22"/>
        <v>0</v>
      </c>
      <c r="Q83" s="26">
        <f t="shared" si="23"/>
        <v>0</v>
      </c>
      <c r="R83" s="26">
        <f t="shared" si="24"/>
        <v>0</v>
      </c>
      <c r="S83" s="26">
        <f t="shared" si="25"/>
        <v>0</v>
      </c>
      <c r="T83" s="26">
        <f t="shared" si="26"/>
        <v>0</v>
      </c>
      <c r="U83" s="26">
        <f t="shared" si="27"/>
        <v>0</v>
      </c>
      <c r="V83" s="66"/>
    </row>
    <row r="84" spans="1:22" s="6" customFormat="1" ht="25.5" customHeight="1">
      <c r="A84" s="11" t="s">
        <v>483</v>
      </c>
      <c r="B84" s="17" t="s">
        <v>484</v>
      </c>
      <c r="C84" s="11" t="s">
        <v>377</v>
      </c>
      <c r="D84" s="11">
        <v>60200</v>
      </c>
      <c r="E84" s="11">
        <v>60200</v>
      </c>
      <c r="F84" s="11"/>
      <c r="G84" s="11">
        <v>60200</v>
      </c>
      <c r="H84" s="11">
        <v>63800</v>
      </c>
      <c r="I84" s="11"/>
      <c r="J84" s="26">
        <f t="shared" si="16"/>
        <v>67815.4</v>
      </c>
      <c r="K84" s="26">
        <v>67815.4</v>
      </c>
      <c r="L84" s="26">
        <f t="shared" si="18"/>
        <v>0</v>
      </c>
      <c r="M84" s="26">
        <f t="shared" si="19"/>
        <v>7615.399999999994</v>
      </c>
      <c r="N84" s="26">
        <f t="shared" si="20"/>
        <v>4015.399999999994</v>
      </c>
      <c r="O84" s="26">
        <f t="shared" si="21"/>
        <v>0</v>
      </c>
      <c r="P84" s="26">
        <f t="shared" si="22"/>
        <v>71884.324</v>
      </c>
      <c r="Q84" s="26">
        <f t="shared" si="23"/>
        <v>71884.324</v>
      </c>
      <c r="R84" s="26">
        <f t="shared" si="24"/>
        <v>0</v>
      </c>
      <c r="S84" s="26">
        <f t="shared" si="25"/>
        <v>75478.54019999999</v>
      </c>
      <c r="T84" s="26">
        <f t="shared" si="26"/>
        <v>75478.54019999999</v>
      </c>
      <c r="U84" s="26">
        <f t="shared" si="27"/>
        <v>0</v>
      </c>
      <c r="V84" s="65"/>
    </row>
    <row r="85" spans="1:22" ht="12.75" customHeight="1">
      <c r="A85" s="22"/>
      <c r="B85" s="21" t="s">
        <v>200</v>
      </c>
      <c r="C85" s="22"/>
      <c r="D85" s="11"/>
      <c r="E85" s="22"/>
      <c r="F85" s="22"/>
      <c r="G85" s="11"/>
      <c r="H85" s="22"/>
      <c r="I85" s="22"/>
      <c r="J85" s="26">
        <f t="shared" si="16"/>
        <v>0</v>
      </c>
      <c r="K85" s="26">
        <f t="shared" si="17"/>
        <v>0</v>
      </c>
      <c r="L85" s="26">
        <f t="shared" si="18"/>
        <v>0</v>
      </c>
      <c r="M85" s="26">
        <f t="shared" si="19"/>
        <v>0</v>
      </c>
      <c r="N85" s="26">
        <f t="shared" si="20"/>
        <v>0</v>
      </c>
      <c r="O85" s="26">
        <f t="shared" si="21"/>
        <v>0</v>
      </c>
      <c r="P85" s="26">
        <f t="shared" si="22"/>
        <v>0</v>
      </c>
      <c r="Q85" s="26">
        <f t="shared" si="23"/>
        <v>0</v>
      </c>
      <c r="R85" s="26">
        <f t="shared" si="24"/>
        <v>0</v>
      </c>
      <c r="S85" s="26">
        <f t="shared" si="25"/>
        <v>0</v>
      </c>
      <c r="T85" s="26">
        <f t="shared" si="26"/>
        <v>0</v>
      </c>
      <c r="U85" s="26">
        <f t="shared" si="27"/>
        <v>0</v>
      </c>
      <c r="V85" s="66"/>
    </row>
    <row r="86" spans="1:22" ht="18" customHeight="1">
      <c r="A86" s="22" t="s">
        <v>485</v>
      </c>
      <c r="B86" s="21" t="s">
        <v>486</v>
      </c>
      <c r="C86" s="22" t="s">
        <v>487</v>
      </c>
      <c r="D86" s="11"/>
      <c r="E86" s="22"/>
      <c r="F86" s="22"/>
      <c r="G86" s="11"/>
      <c r="H86" s="22"/>
      <c r="I86" s="22"/>
      <c r="J86" s="26">
        <f t="shared" si="16"/>
        <v>0</v>
      </c>
      <c r="K86" s="26">
        <f t="shared" si="17"/>
        <v>0</v>
      </c>
      <c r="L86" s="26">
        <f t="shared" si="18"/>
        <v>0</v>
      </c>
      <c r="M86" s="26">
        <f t="shared" si="19"/>
        <v>0</v>
      </c>
      <c r="N86" s="26">
        <f t="shared" si="20"/>
        <v>0</v>
      </c>
      <c r="O86" s="26">
        <f t="shared" si="21"/>
        <v>0</v>
      </c>
      <c r="P86" s="26">
        <f t="shared" si="22"/>
        <v>0</v>
      </c>
      <c r="Q86" s="26">
        <f t="shared" si="23"/>
        <v>0</v>
      </c>
      <c r="R86" s="26">
        <f t="shared" si="24"/>
        <v>0</v>
      </c>
      <c r="S86" s="26">
        <f t="shared" si="25"/>
        <v>0</v>
      </c>
      <c r="T86" s="26">
        <f t="shared" si="26"/>
        <v>0</v>
      </c>
      <c r="U86" s="26">
        <f t="shared" si="27"/>
        <v>0</v>
      </c>
      <c r="V86" s="66"/>
    </row>
    <row r="87" spans="1:22" ht="18" customHeight="1">
      <c r="A87" s="22" t="s">
        <v>488</v>
      </c>
      <c r="B87" s="21" t="s">
        <v>489</v>
      </c>
      <c r="C87" s="22" t="s">
        <v>490</v>
      </c>
      <c r="D87" s="11">
        <v>60200</v>
      </c>
      <c r="E87" s="22">
        <v>60200</v>
      </c>
      <c r="F87" s="22"/>
      <c r="G87" s="11">
        <v>60200</v>
      </c>
      <c r="H87" s="22">
        <v>63800</v>
      </c>
      <c r="I87" s="22"/>
      <c r="J87" s="26">
        <f t="shared" si="16"/>
        <v>67815.4</v>
      </c>
      <c r="K87" s="26">
        <v>67815.4</v>
      </c>
      <c r="L87" s="26">
        <f t="shared" si="18"/>
        <v>0</v>
      </c>
      <c r="M87" s="26">
        <f t="shared" si="19"/>
        <v>7615.399999999994</v>
      </c>
      <c r="N87" s="26">
        <f t="shared" si="20"/>
        <v>4015.399999999994</v>
      </c>
      <c r="O87" s="26">
        <f t="shared" si="21"/>
        <v>0</v>
      </c>
      <c r="P87" s="26">
        <f t="shared" si="22"/>
        <v>71884.324</v>
      </c>
      <c r="Q87" s="26">
        <f t="shared" si="23"/>
        <v>71884.324</v>
      </c>
      <c r="R87" s="26">
        <f t="shared" si="24"/>
        <v>0</v>
      </c>
      <c r="S87" s="26">
        <f t="shared" si="25"/>
        <v>75478.54019999999</v>
      </c>
      <c r="T87" s="26">
        <f t="shared" si="26"/>
        <v>75478.54019999999</v>
      </c>
      <c r="U87" s="26">
        <f t="shared" si="27"/>
        <v>0</v>
      </c>
      <c r="V87" s="66"/>
    </row>
    <row r="88" spans="1:22" s="6" customFormat="1" ht="25.5" customHeight="1">
      <c r="A88" s="11" t="s">
        <v>491</v>
      </c>
      <c r="B88" s="17" t="s">
        <v>492</v>
      </c>
      <c r="C88" s="11" t="s">
        <v>377</v>
      </c>
      <c r="D88" s="11">
        <f>E88+F88</f>
        <v>656270</v>
      </c>
      <c r="E88" s="11">
        <v>656270</v>
      </c>
      <c r="F88" s="11"/>
      <c r="G88" s="11">
        <f t="shared" si="28"/>
        <v>719180</v>
      </c>
      <c r="H88" s="11">
        <v>719180</v>
      </c>
      <c r="I88" s="11"/>
      <c r="J88" s="26">
        <f t="shared" si="16"/>
        <v>790378.8200000001</v>
      </c>
      <c r="K88" s="26">
        <f t="shared" si="17"/>
        <v>790378.8200000001</v>
      </c>
      <c r="L88" s="26">
        <f t="shared" si="18"/>
        <v>0</v>
      </c>
      <c r="M88" s="26">
        <f t="shared" si="19"/>
        <v>71198.82000000007</v>
      </c>
      <c r="N88" s="26">
        <f t="shared" si="20"/>
        <v>71198.82000000007</v>
      </c>
      <c r="O88" s="26">
        <f t="shared" si="21"/>
        <v>0</v>
      </c>
      <c r="P88" s="26">
        <f t="shared" si="22"/>
        <v>837801.5492</v>
      </c>
      <c r="Q88" s="26">
        <f t="shared" si="23"/>
        <v>837801.5492</v>
      </c>
      <c r="R88" s="26">
        <f t="shared" si="24"/>
        <v>0</v>
      </c>
      <c r="S88" s="26">
        <f t="shared" si="25"/>
        <v>879691.6266600001</v>
      </c>
      <c r="T88" s="26">
        <f t="shared" si="26"/>
        <v>879691.6266600001</v>
      </c>
      <c r="U88" s="26">
        <f t="shared" si="27"/>
        <v>0</v>
      </c>
      <c r="V88" s="65"/>
    </row>
    <row r="89" spans="1:22" ht="12.75" customHeight="1">
      <c r="A89" s="22"/>
      <c r="B89" s="21" t="s">
        <v>5</v>
      </c>
      <c r="C89" s="22"/>
      <c r="D89" s="11"/>
      <c r="E89" s="22"/>
      <c r="F89" s="22"/>
      <c r="G89" s="11"/>
      <c r="H89" s="22"/>
      <c r="I89" s="22"/>
      <c r="J89" s="26">
        <f t="shared" si="16"/>
        <v>0</v>
      </c>
      <c r="K89" s="26">
        <f t="shared" si="17"/>
        <v>0</v>
      </c>
      <c r="L89" s="26">
        <f t="shared" si="18"/>
        <v>0</v>
      </c>
      <c r="M89" s="26">
        <f t="shared" si="19"/>
        <v>0</v>
      </c>
      <c r="N89" s="26">
        <f t="shared" si="20"/>
        <v>0</v>
      </c>
      <c r="O89" s="26">
        <f t="shared" si="21"/>
        <v>0</v>
      </c>
      <c r="P89" s="26">
        <f t="shared" si="22"/>
        <v>0</v>
      </c>
      <c r="Q89" s="26">
        <f t="shared" si="23"/>
        <v>0</v>
      </c>
      <c r="R89" s="26">
        <f t="shared" si="24"/>
        <v>0</v>
      </c>
      <c r="S89" s="26">
        <f t="shared" si="25"/>
        <v>0</v>
      </c>
      <c r="T89" s="26">
        <f t="shared" si="26"/>
        <v>0</v>
      </c>
      <c r="U89" s="26">
        <f t="shared" si="27"/>
        <v>0</v>
      </c>
      <c r="V89" s="66"/>
    </row>
    <row r="90" spans="1:22" s="6" customFormat="1" ht="25.5" customHeight="1">
      <c r="A90" s="11" t="s">
        <v>493</v>
      </c>
      <c r="B90" s="17" t="s">
        <v>494</v>
      </c>
      <c r="C90" s="11" t="s">
        <v>377</v>
      </c>
      <c r="D90" s="11">
        <f>E90+F90</f>
        <v>9000</v>
      </c>
      <c r="E90" s="11">
        <v>9000</v>
      </c>
      <c r="F90" s="11"/>
      <c r="G90" s="11">
        <f t="shared" si="28"/>
        <v>11100</v>
      </c>
      <c r="H90" s="11">
        <v>11100</v>
      </c>
      <c r="I90" s="11"/>
      <c r="J90" s="26">
        <f t="shared" si="16"/>
        <v>12198.9</v>
      </c>
      <c r="K90" s="26">
        <f t="shared" si="17"/>
        <v>12198.9</v>
      </c>
      <c r="L90" s="26">
        <f t="shared" si="18"/>
        <v>0</v>
      </c>
      <c r="M90" s="26">
        <f t="shared" si="19"/>
        <v>1098.8999999999996</v>
      </c>
      <c r="N90" s="26">
        <f t="shared" si="20"/>
        <v>1098.8999999999996</v>
      </c>
      <c r="O90" s="26">
        <f t="shared" si="21"/>
        <v>0</v>
      </c>
      <c r="P90" s="26">
        <f t="shared" si="22"/>
        <v>12930.833999999999</v>
      </c>
      <c r="Q90" s="26">
        <f t="shared" si="23"/>
        <v>12930.833999999999</v>
      </c>
      <c r="R90" s="26">
        <f t="shared" si="24"/>
        <v>0</v>
      </c>
      <c r="S90" s="26">
        <f t="shared" si="25"/>
        <v>13577.375699999999</v>
      </c>
      <c r="T90" s="26">
        <f t="shared" si="26"/>
        <v>13577.375699999999</v>
      </c>
      <c r="U90" s="26">
        <f t="shared" si="27"/>
        <v>0</v>
      </c>
      <c r="V90" s="65"/>
    </row>
    <row r="91" spans="1:22" ht="12.75" customHeight="1">
      <c r="A91" s="22"/>
      <c r="B91" s="21" t="s">
        <v>200</v>
      </c>
      <c r="C91" s="22"/>
      <c r="D91" s="11"/>
      <c r="E91" s="22"/>
      <c r="F91" s="22"/>
      <c r="G91" s="11"/>
      <c r="H91" s="22"/>
      <c r="I91" s="22"/>
      <c r="J91" s="26">
        <f t="shared" si="16"/>
        <v>0</v>
      </c>
      <c r="K91" s="26">
        <f t="shared" si="17"/>
        <v>0</v>
      </c>
      <c r="L91" s="26">
        <f t="shared" si="18"/>
        <v>0</v>
      </c>
      <c r="M91" s="26">
        <f t="shared" si="19"/>
        <v>0</v>
      </c>
      <c r="N91" s="26">
        <f t="shared" si="20"/>
        <v>0</v>
      </c>
      <c r="O91" s="26">
        <f t="shared" si="21"/>
        <v>0</v>
      </c>
      <c r="P91" s="26">
        <f t="shared" si="22"/>
        <v>0</v>
      </c>
      <c r="Q91" s="26">
        <f t="shared" si="23"/>
        <v>0</v>
      </c>
      <c r="R91" s="26">
        <f t="shared" si="24"/>
        <v>0</v>
      </c>
      <c r="S91" s="26">
        <f t="shared" si="25"/>
        <v>0</v>
      </c>
      <c r="T91" s="26">
        <f t="shared" si="26"/>
        <v>0</v>
      </c>
      <c r="U91" s="26">
        <f t="shared" si="27"/>
        <v>0</v>
      </c>
      <c r="V91" s="66"/>
    </row>
    <row r="92" spans="1:22" s="6" customFormat="1" ht="38.25" customHeight="1">
      <c r="A92" s="11" t="s">
        <v>495</v>
      </c>
      <c r="B92" s="24" t="s">
        <v>496</v>
      </c>
      <c r="C92" s="11" t="s">
        <v>497</v>
      </c>
      <c r="D92" s="11">
        <f>E92+F92</f>
        <v>9000</v>
      </c>
      <c r="E92" s="11">
        <v>9000</v>
      </c>
      <c r="F92" s="11"/>
      <c r="G92" s="11">
        <f t="shared" si="28"/>
        <v>11100</v>
      </c>
      <c r="H92" s="11">
        <v>11100</v>
      </c>
      <c r="I92" s="11"/>
      <c r="J92" s="26">
        <f t="shared" si="16"/>
        <v>12198.9</v>
      </c>
      <c r="K92" s="26">
        <f t="shared" si="17"/>
        <v>12198.9</v>
      </c>
      <c r="L92" s="26">
        <f t="shared" si="18"/>
        <v>0</v>
      </c>
      <c r="M92" s="26">
        <f t="shared" si="19"/>
        <v>1098.8999999999996</v>
      </c>
      <c r="N92" s="26">
        <f t="shared" si="20"/>
        <v>1098.8999999999996</v>
      </c>
      <c r="O92" s="26">
        <f t="shared" si="21"/>
        <v>0</v>
      </c>
      <c r="P92" s="26">
        <f t="shared" si="22"/>
        <v>12930.833999999999</v>
      </c>
      <c r="Q92" s="26">
        <f t="shared" si="23"/>
        <v>12930.833999999999</v>
      </c>
      <c r="R92" s="26">
        <f t="shared" si="24"/>
        <v>0</v>
      </c>
      <c r="S92" s="26">
        <f t="shared" si="25"/>
        <v>13577.375699999999</v>
      </c>
      <c r="T92" s="26">
        <f t="shared" si="26"/>
        <v>13577.375699999999</v>
      </c>
      <c r="U92" s="26">
        <f t="shared" si="27"/>
        <v>0</v>
      </c>
      <c r="V92" s="65"/>
    </row>
    <row r="93" spans="1:22" s="6" customFormat="1" ht="43.5" customHeight="1">
      <c r="A93" s="11" t="s">
        <v>498</v>
      </c>
      <c r="B93" s="17" t="s">
        <v>499</v>
      </c>
      <c r="C93" s="11" t="s">
        <v>377</v>
      </c>
      <c r="D93" s="11">
        <f>E93+F93</f>
        <v>12770</v>
      </c>
      <c r="E93" s="11">
        <v>12770</v>
      </c>
      <c r="F93" s="11"/>
      <c r="G93" s="11">
        <f t="shared" si="28"/>
        <v>8080</v>
      </c>
      <c r="H93" s="11">
        <v>8080</v>
      </c>
      <c r="I93" s="11"/>
      <c r="J93" s="26">
        <f t="shared" si="16"/>
        <v>8879.92</v>
      </c>
      <c r="K93" s="26">
        <f t="shared" si="17"/>
        <v>8879.92</v>
      </c>
      <c r="L93" s="26">
        <f t="shared" si="18"/>
        <v>0</v>
      </c>
      <c r="M93" s="26">
        <f t="shared" si="19"/>
        <v>799.9200000000001</v>
      </c>
      <c r="N93" s="26">
        <f t="shared" si="20"/>
        <v>799.9200000000001</v>
      </c>
      <c r="O93" s="26">
        <f t="shared" si="21"/>
        <v>0</v>
      </c>
      <c r="P93" s="26">
        <f t="shared" si="22"/>
        <v>9412.7152</v>
      </c>
      <c r="Q93" s="26">
        <f t="shared" si="23"/>
        <v>9412.7152</v>
      </c>
      <c r="R93" s="26">
        <f t="shared" si="24"/>
        <v>0</v>
      </c>
      <c r="S93" s="26">
        <f t="shared" si="25"/>
        <v>9883.35096</v>
      </c>
      <c r="T93" s="26">
        <f t="shared" si="26"/>
        <v>9883.35096</v>
      </c>
      <c r="U93" s="26">
        <f t="shared" si="27"/>
        <v>0</v>
      </c>
      <c r="V93" s="65"/>
    </row>
    <row r="94" spans="1:22" ht="12.75" customHeight="1">
      <c r="A94" s="22"/>
      <c r="B94" s="21" t="s">
        <v>200</v>
      </c>
      <c r="C94" s="22"/>
      <c r="D94" s="11"/>
      <c r="E94" s="22"/>
      <c r="F94" s="22"/>
      <c r="G94" s="11"/>
      <c r="H94" s="22"/>
      <c r="I94" s="22"/>
      <c r="J94" s="26">
        <f t="shared" si="16"/>
        <v>0</v>
      </c>
      <c r="K94" s="26">
        <f t="shared" si="17"/>
        <v>0</v>
      </c>
      <c r="L94" s="26">
        <f t="shared" si="18"/>
        <v>0</v>
      </c>
      <c r="M94" s="26">
        <f t="shared" si="19"/>
        <v>0</v>
      </c>
      <c r="N94" s="26">
        <f t="shared" si="20"/>
        <v>0</v>
      </c>
      <c r="O94" s="26">
        <f t="shared" si="21"/>
        <v>0</v>
      </c>
      <c r="P94" s="26">
        <f t="shared" si="22"/>
        <v>0</v>
      </c>
      <c r="Q94" s="26">
        <f t="shared" si="23"/>
        <v>0</v>
      </c>
      <c r="R94" s="26">
        <f t="shared" si="24"/>
        <v>0</v>
      </c>
      <c r="S94" s="26">
        <f t="shared" si="25"/>
        <v>0</v>
      </c>
      <c r="T94" s="26">
        <f t="shared" si="26"/>
        <v>0</v>
      </c>
      <c r="U94" s="26">
        <f t="shared" si="27"/>
        <v>0</v>
      </c>
      <c r="V94" s="66"/>
    </row>
    <row r="95" spans="1:22" s="6" customFormat="1" ht="21.75" customHeight="1">
      <c r="A95" s="11" t="s">
        <v>500</v>
      </c>
      <c r="B95" s="24" t="s">
        <v>501</v>
      </c>
      <c r="C95" s="11" t="s">
        <v>502</v>
      </c>
      <c r="D95" s="11"/>
      <c r="E95" s="11"/>
      <c r="F95" s="11"/>
      <c r="G95" s="11"/>
      <c r="H95" s="11"/>
      <c r="I95" s="11"/>
      <c r="J95" s="26">
        <f t="shared" si="16"/>
        <v>0</v>
      </c>
      <c r="K95" s="26">
        <f t="shared" si="17"/>
        <v>0</v>
      </c>
      <c r="L95" s="26">
        <f t="shared" si="18"/>
        <v>0</v>
      </c>
      <c r="M95" s="26">
        <f t="shared" si="19"/>
        <v>0</v>
      </c>
      <c r="N95" s="26">
        <f t="shared" si="20"/>
        <v>0</v>
      </c>
      <c r="O95" s="26">
        <f t="shared" si="21"/>
        <v>0</v>
      </c>
      <c r="P95" s="26">
        <f t="shared" si="22"/>
        <v>0</v>
      </c>
      <c r="Q95" s="26">
        <f t="shared" si="23"/>
        <v>0</v>
      </c>
      <c r="R95" s="26">
        <f t="shared" si="24"/>
        <v>0</v>
      </c>
      <c r="S95" s="26">
        <f t="shared" si="25"/>
        <v>0</v>
      </c>
      <c r="T95" s="26">
        <f t="shared" si="26"/>
        <v>0</v>
      </c>
      <c r="U95" s="26">
        <f t="shared" si="27"/>
        <v>0</v>
      </c>
      <c r="V95" s="65"/>
    </row>
    <row r="96" spans="1:22" s="6" customFormat="1" ht="19.5" customHeight="1">
      <c r="A96" s="11" t="s">
        <v>503</v>
      </c>
      <c r="B96" s="17" t="s">
        <v>504</v>
      </c>
      <c r="C96" s="11" t="s">
        <v>377</v>
      </c>
      <c r="D96" s="11"/>
      <c r="E96" s="11"/>
      <c r="F96" s="11"/>
      <c r="G96" s="11"/>
      <c r="H96" s="11"/>
      <c r="I96" s="11"/>
      <c r="J96" s="26">
        <f t="shared" si="16"/>
        <v>0</v>
      </c>
      <c r="K96" s="26">
        <f t="shared" si="17"/>
        <v>0</v>
      </c>
      <c r="L96" s="26">
        <f t="shared" si="18"/>
        <v>0</v>
      </c>
      <c r="M96" s="26">
        <f t="shared" si="19"/>
        <v>0</v>
      </c>
      <c r="N96" s="26">
        <f t="shared" si="20"/>
        <v>0</v>
      </c>
      <c r="O96" s="26">
        <f t="shared" si="21"/>
        <v>0</v>
      </c>
      <c r="P96" s="26">
        <f t="shared" si="22"/>
        <v>0</v>
      </c>
      <c r="Q96" s="26">
        <f t="shared" si="23"/>
        <v>0</v>
      </c>
      <c r="R96" s="26">
        <f t="shared" si="24"/>
        <v>0</v>
      </c>
      <c r="S96" s="26">
        <f t="shared" si="25"/>
        <v>0</v>
      </c>
      <c r="T96" s="26">
        <f t="shared" si="26"/>
        <v>0</v>
      </c>
      <c r="U96" s="26">
        <f t="shared" si="27"/>
        <v>0</v>
      </c>
      <c r="V96" s="65"/>
    </row>
    <row r="97" spans="1:22" ht="12.75" customHeight="1">
      <c r="A97" s="22"/>
      <c r="B97" s="21" t="s">
        <v>200</v>
      </c>
      <c r="C97" s="22"/>
      <c r="D97" s="11"/>
      <c r="E97" s="22"/>
      <c r="F97" s="22"/>
      <c r="G97" s="11"/>
      <c r="H97" s="22"/>
      <c r="I97" s="22"/>
      <c r="J97" s="26">
        <f t="shared" si="16"/>
        <v>0</v>
      </c>
      <c r="K97" s="26">
        <f t="shared" si="17"/>
        <v>0</v>
      </c>
      <c r="L97" s="26">
        <f t="shared" si="18"/>
        <v>0</v>
      </c>
      <c r="M97" s="26">
        <f t="shared" si="19"/>
        <v>0</v>
      </c>
      <c r="N97" s="26">
        <f t="shared" si="20"/>
        <v>0</v>
      </c>
      <c r="O97" s="26">
        <f t="shared" si="21"/>
        <v>0</v>
      </c>
      <c r="P97" s="26">
        <f t="shared" si="22"/>
        <v>0</v>
      </c>
      <c r="Q97" s="26">
        <f t="shared" si="23"/>
        <v>0</v>
      </c>
      <c r="R97" s="26">
        <f t="shared" si="24"/>
        <v>0</v>
      </c>
      <c r="S97" s="26">
        <f t="shared" si="25"/>
        <v>0</v>
      </c>
      <c r="T97" s="26">
        <f t="shared" si="26"/>
        <v>0</v>
      </c>
      <c r="U97" s="26">
        <f t="shared" si="27"/>
        <v>0</v>
      </c>
      <c r="V97" s="66"/>
    </row>
    <row r="98" spans="1:22" s="6" customFormat="1" ht="20.25" customHeight="1">
      <c r="A98" s="11" t="s">
        <v>505</v>
      </c>
      <c r="B98" s="24" t="s">
        <v>506</v>
      </c>
      <c r="C98" s="11" t="s">
        <v>507</v>
      </c>
      <c r="D98" s="11"/>
      <c r="E98" s="11"/>
      <c r="F98" s="11"/>
      <c r="G98" s="11"/>
      <c r="H98" s="11"/>
      <c r="I98" s="11"/>
      <c r="J98" s="26">
        <f t="shared" si="16"/>
        <v>0</v>
      </c>
      <c r="K98" s="26">
        <f t="shared" si="17"/>
        <v>0</v>
      </c>
      <c r="L98" s="26">
        <f t="shared" si="18"/>
        <v>0</v>
      </c>
      <c r="M98" s="26">
        <f t="shared" si="19"/>
        <v>0</v>
      </c>
      <c r="N98" s="26">
        <f t="shared" si="20"/>
        <v>0</v>
      </c>
      <c r="O98" s="26">
        <f t="shared" si="21"/>
        <v>0</v>
      </c>
      <c r="P98" s="26">
        <f t="shared" si="22"/>
        <v>0</v>
      </c>
      <c r="Q98" s="26">
        <f t="shared" si="23"/>
        <v>0</v>
      </c>
      <c r="R98" s="26">
        <f t="shared" si="24"/>
        <v>0</v>
      </c>
      <c r="S98" s="26">
        <f t="shared" si="25"/>
        <v>0</v>
      </c>
      <c r="T98" s="26">
        <f t="shared" si="26"/>
        <v>0</v>
      </c>
      <c r="U98" s="26">
        <f t="shared" si="27"/>
        <v>0</v>
      </c>
      <c r="V98" s="65"/>
    </row>
    <row r="99" spans="1:22" s="6" customFormat="1" ht="19.5" customHeight="1">
      <c r="A99" s="11" t="s">
        <v>508</v>
      </c>
      <c r="B99" s="17" t="s">
        <v>509</v>
      </c>
      <c r="C99" s="11" t="s">
        <v>377</v>
      </c>
      <c r="D99" s="11">
        <f>E99+F99</f>
        <v>634500</v>
      </c>
      <c r="E99" s="11">
        <v>634500</v>
      </c>
      <c r="F99" s="11"/>
      <c r="G99" s="11">
        <f t="shared" si="28"/>
        <v>700000</v>
      </c>
      <c r="H99" s="11">
        <v>700000</v>
      </c>
      <c r="I99" s="11"/>
      <c r="J99" s="26">
        <f t="shared" si="16"/>
        <v>659880</v>
      </c>
      <c r="K99" s="26">
        <v>659880</v>
      </c>
      <c r="L99" s="26">
        <f t="shared" si="18"/>
        <v>0</v>
      </c>
      <c r="M99" s="26">
        <f t="shared" si="19"/>
        <v>-40120</v>
      </c>
      <c r="N99" s="26">
        <f t="shared" si="20"/>
        <v>-40120</v>
      </c>
      <c r="O99" s="26">
        <f t="shared" si="21"/>
        <v>0</v>
      </c>
      <c r="P99" s="26">
        <v>700000</v>
      </c>
      <c r="Q99" s="26">
        <v>700000</v>
      </c>
      <c r="R99" s="26">
        <f t="shared" si="24"/>
        <v>0</v>
      </c>
      <c r="S99" s="26">
        <f t="shared" si="25"/>
        <v>735000</v>
      </c>
      <c r="T99" s="26">
        <f t="shared" si="26"/>
        <v>735000</v>
      </c>
      <c r="U99" s="26">
        <f t="shared" si="27"/>
        <v>0</v>
      </c>
      <c r="V99" s="65"/>
    </row>
    <row r="100" spans="1:22" ht="12.75" customHeight="1">
      <c r="A100" s="22"/>
      <c r="B100" s="21" t="s">
        <v>200</v>
      </c>
      <c r="C100" s="22"/>
      <c r="D100" s="11"/>
      <c r="E100" s="22"/>
      <c r="F100" s="22"/>
      <c r="G100" s="11"/>
      <c r="H100" s="22"/>
      <c r="I100" s="22"/>
      <c r="J100" s="26">
        <f t="shared" si="16"/>
        <v>0</v>
      </c>
      <c r="K100" s="26">
        <f t="shared" si="17"/>
        <v>0</v>
      </c>
      <c r="L100" s="26">
        <f t="shared" si="18"/>
        <v>0</v>
      </c>
      <c r="M100" s="26">
        <f t="shared" si="19"/>
        <v>0</v>
      </c>
      <c r="N100" s="26">
        <f t="shared" si="20"/>
        <v>0</v>
      </c>
      <c r="O100" s="26">
        <f t="shared" si="21"/>
        <v>0</v>
      </c>
      <c r="P100" s="26">
        <f t="shared" si="22"/>
        <v>0</v>
      </c>
      <c r="Q100" s="26">
        <f t="shared" si="23"/>
        <v>0</v>
      </c>
      <c r="R100" s="26">
        <f t="shared" si="24"/>
        <v>0</v>
      </c>
      <c r="S100" s="26">
        <f t="shared" si="25"/>
        <v>0</v>
      </c>
      <c r="T100" s="26">
        <f t="shared" si="26"/>
        <v>0</v>
      </c>
      <c r="U100" s="26">
        <f t="shared" si="27"/>
        <v>0</v>
      </c>
      <c r="V100" s="66"/>
    </row>
    <row r="101" spans="1:22" ht="18" customHeight="1">
      <c r="A101" s="22" t="s">
        <v>510</v>
      </c>
      <c r="B101" s="21" t="s">
        <v>511</v>
      </c>
      <c r="C101" s="22" t="s">
        <v>512</v>
      </c>
      <c r="D101" s="11">
        <f>E101+F101</f>
        <v>634500</v>
      </c>
      <c r="E101" s="22">
        <v>634500</v>
      </c>
      <c r="F101" s="22"/>
      <c r="G101" s="11">
        <f t="shared" si="28"/>
        <v>700000</v>
      </c>
      <c r="H101" s="22">
        <v>700000</v>
      </c>
      <c r="I101" s="22"/>
      <c r="J101" s="26">
        <f t="shared" si="16"/>
        <v>659880</v>
      </c>
      <c r="K101" s="26">
        <v>659880</v>
      </c>
      <c r="L101" s="26">
        <f t="shared" si="18"/>
        <v>0</v>
      </c>
      <c r="M101" s="26">
        <f t="shared" si="19"/>
        <v>-40120</v>
      </c>
      <c r="N101" s="26">
        <f t="shared" si="20"/>
        <v>-40120</v>
      </c>
      <c r="O101" s="26">
        <f t="shared" si="21"/>
        <v>0</v>
      </c>
      <c r="P101" s="26">
        <v>700000</v>
      </c>
      <c r="Q101" s="26">
        <v>700000</v>
      </c>
      <c r="R101" s="26">
        <f t="shared" si="24"/>
        <v>0</v>
      </c>
      <c r="S101" s="26">
        <f t="shared" si="25"/>
        <v>735000</v>
      </c>
      <c r="T101" s="26">
        <f t="shared" si="26"/>
        <v>735000</v>
      </c>
      <c r="U101" s="26">
        <f t="shared" si="27"/>
        <v>0</v>
      </c>
      <c r="V101" s="66"/>
    </row>
    <row r="102" spans="1:22" ht="38.25" customHeight="1">
      <c r="A102" s="22" t="s">
        <v>513</v>
      </c>
      <c r="B102" s="21" t="s">
        <v>514</v>
      </c>
      <c r="C102" s="22" t="s">
        <v>377</v>
      </c>
      <c r="D102" s="11">
        <f>E102+F102</f>
        <v>0</v>
      </c>
      <c r="E102" s="22"/>
      <c r="F102" s="22"/>
      <c r="G102" s="11">
        <f t="shared" si="28"/>
        <v>0</v>
      </c>
      <c r="H102" s="22"/>
      <c r="I102" s="22"/>
      <c r="J102" s="26">
        <f t="shared" si="16"/>
        <v>0</v>
      </c>
      <c r="K102" s="26">
        <f t="shared" si="17"/>
        <v>0</v>
      </c>
      <c r="L102" s="26">
        <f t="shared" si="18"/>
        <v>0</v>
      </c>
      <c r="M102" s="26">
        <f t="shared" si="19"/>
        <v>0</v>
      </c>
      <c r="N102" s="26">
        <f t="shared" si="20"/>
        <v>0</v>
      </c>
      <c r="O102" s="26">
        <f t="shared" si="21"/>
        <v>0</v>
      </c>
      <c r="P102" s="26">
        <f t="shared" si="22"/>
        <v>0</v>
      </c>
      <c r="Q102" s="26">
        <f t="shared" si="23"/>
        <v>0</v>
      </c>
      <c r="R102" s="26">
        <f t="shared" si="24"/>
        <v>0</v>
      </c>
      <c r="S102" s="26">
        <f t="shared" si="25"/>
        <v>0</v>
      </c>
      <c r="T102" s="26">
        <f t="shared" si="26"/>
        <v>0</v>
      </c>
      <c r="U102" s="26">
        <f t="shared" si="27"/>
        <v>0</v>
      </c>
      <c r="V102" s="66"/>
    </row>
    <row r="103" spans="1:22" s="6" customFormat="1" ht="19.5" customHeight="1">
      <c r="A103" s="11" t="s">
        <v>515</v>
      </c>
      <c r="B103" s="17" t="s">
        <v>516</v>
      </c>
      <c r="C103" s="11" t="s">
        <v>377</v>
      </c>
      <c r="D103" s="11">
        <f>E103+F103</f>
        <v>898384.6</v>
      </c>
      <c r="E103" s="11"/>
      <c r="F103" s="11">
        <v>898384.6</v>
      </c>
      <c r="G103" s="11">
        <f t="shared" si="28"/>
        <v>1088997.8</v>
      </c>
      <c r="H103" s="11"/>
      <c r="I103" s="11">
        <v>1088997.8</v>
      </c>
      <c r="J103" s="26">
        <f t="shared" si="16"/>
        <v>1100000</v>
      </c>
      <c r="K103" s="26">
        <f t="shared" si="17"/>
        <v>0</v>
      </c>
      <c r="L103" s="26">
        <v>1100000</v>
      </c>
      <c r="M103" s="26">
        <f t="shared" si="19"/>
        <v>11002.199999999953</v>
      </c>
      <c r="N103" s="26">
        <f t="shared" si="20"/>
        <v>0</v>
      </c>
      <c r="O103" s="26">
        <f t="shared" si="21"/>
        <v>11002.199999999953</v>
      </c>
      <c r="P103" s="26">
        <f t="shared" si="22"/>
        <v>1166000</v>
      </c>
      <c r="Q103" s="26">
        <f t="shared" si="23"/>
        <v>0</v>
      </c>
      <c r="R103" s="26">
        <f t="shared" si="24"/>
        <v>1166000</v>
      </c>
      <c r="S103" s="26">
        <f t="shared" si="25"/>
        <v>1224300</v>
      </c>
      <c r="T103" s="26">
        <f t="shared" si="26"/>
        <v>0</v>
      </c>
      <c r="U103" s="26">
        <f t="shared" si="27"/>
        <v>1224300</v>
      </c>
      <c r="V103" s="65"/>
    </row>
    <row r="104" spans="1:22" ht="12.75" customHeight="1">
      <c r="A104" s="22"/>
      <c r="B104" s="21" t="s">
        <v>5</v>
      </c>
      <c r="C104" s="22"/>
      <c r="D104" s="11"/>
      <c r="E104" s="22"/>
      <c r="F104" s="22"/>
      <c r="G104" s="11"/>
      <c r="H104" s="22"/>
      <c r="I104" s="22"/>
      <c r="J104" s="26">
        <f t="shared" si="16"/>
        <v>0</v>
      </c>
      <c r="K104" s="26">
        <f t="shared" si="17"/>
        <v>0</v>
      </c>
      <c r="L104" s="26">
        <f t="shared" si="18"/>
        <v>0</v>
      </c>
      <c r="M104" s="26">
        <f t="shared" si="19"/>
        <v>0</v>
      </c>
      <c r="N104" s="26">
        <f t="shared" si="20"/>
        <v>0</v>
      </c>
      <c r="O104" s="26">
        <f t="shared" si="21"/>
        <v>0</v>
      </c>
      <c r="P104" s="26">
        <f t="shared" si="22"/>
        <v>0</v>
      </c>
      <c r="Q104" s="26">
        <f t="shared" si="23"/>
        <v>0</v>
      </c>
      <c r="R104" s="26">
        <f t="shared" si="24"/>
        <v>0</v>
      </c>
      <c r="S104" s="26">
        <f t="shared" si="25"/>
        <v>0</v>
      </c>
      <c r="T104" s="26">
        <f t="shared" si="26"/>
        <v>0</v>
      </c>
      <c r="U104" s="26">
        <f t="shared" si="27"/>
        <v>0</v>
      </c>
      <c r="V104" s="66"/>
    </row>
    <row r="105" spans="1:22" s="6" customFormat="1" ht="19.5" customHeight="1">
      <c r="A105" s="11" t="s">
        <v>517</v>
      </c>
      <c r="B105" s="17" t="s">
        <v>518</v>
      </c>
      <c r="C105" s="11" t="s">
        <v>377</v>
      </c>
      <c r="D105" s="11">
        <f>E105+F105</f>
        <v>898384.6</v>
      </c>
      <c r="E105" s="11"/>
      <c r="F105" s="11">
        <v>898384.6</v>
      </c>
      <c r="G105" s="11">
        <f t="shared" si="28"/>
        <v>1088997.8</v>
      </c>
      <c r="H105" s="11"/>
      <c r="I105" s="11">
        <v>1088997.8</v>
      </c>
      <c r="J105" s="26">
        <f t="shared" si="16"/>
        <v>1100000</v>
      </c>
      <c r="K105" s="26">
        <f t="shared" si="17"/>
        <v>0</v>
      </c>
      <c r="L105" s="26">
        <v>1100000</v>
      </c>
      <c r="M105" s="26">
        <f t="shared" si="19"/>
        <v>11002.199999999953</v>
      </c>
      <c r="N105" s="26">
        <f t="shared" si="20"/>
        <v>0</v>
      </c>
      <c r="O105" s="26">
        <f t="shared" si="21"/>
        <v>11002.199999999953</v>
      </c>
      <c r="P105" s="26">
        <f t="shared" si="22"/>
        <v>1166000</v>
      </c>
      <c r="Q105" s="26">
        <f t="shared" si="23"/>
        <v>0</v>
      </c>
      <c r="R105" s="26">
        <f t="shared" si="24"/>
        <v>1166000</v>
      </c>
      <c r="S105" s="26">
        <f t="shared" si="25"/>
        <v>1224300</v>
      </c>
      <c r="T105" s="26">
        <f t="shared" si="26"/>
        <v>0</v>
      </c>
      <c r="U105" s="26">
        <f t="shared" si="27"/>
        <v>1224300</v>
      </c>
      <c r="V105" s="65"/>
    </row>
    <row r="106" spans="1:22" ht="12.75" customHeight="1">
      <c r="A106" s="22"/>
      <c r="B106" s="21" t="s">
        <v>5</v>
      </c>
      <c r="C106" s="22"/>
      <c r="D106" s="11"/>
      <c r="E106" s="22"/>
      <c r="F106" s="22"/>
      <c r="G106" s="11"/>
      <c r="H106" s="22"/>
      <c r="I106" s="22"/>
      <c r="J106" s="26">
        <f t="shared" si="16"/>
        <v>0</v>
      </c>
      <c r="K106" s="26">
        <f t="shared" si="17"/>
        <v>0</v>
      </c>
      <c r="L106" s="26">
        <f t="shared" si="18"/>
        <v>0</v>
      </c>
      <c r="M106" s="26">
        <f t="shared" si="19"/>
        <v>0</v>
      </c>
      <c r="N106" s="26">
        <f t="shared" si="20"/>
        <v>0</v>
      </c>
      <c r="O106" s="26">
        <f t="shared" si="21"/>
        <v>0</v>
      </c>
      <c r="P106" s="26">
        <f t="shared" si="22"/>
        <v>0</v>
      </c>
      <c r="Q106" s="26">
        <f t="shared" si="23"/>
        <v>0</v>
      </c>
      <c r="R106" s="26">
        <f t="shared" si="24"/>
        <v>0</v>
      </c>
      <c r="S106" s="26">
        <f t="shared" si="25"/>
        <v>0</v>
      </c>
      <c r="T106" s="26">
        <f t="shared" si="26"/>
        <v>0</v>
      </c>
      <c r="U106" s="26">
        <f t="shared" si="27"/>
        <v>0</v>
      </c>
      <c r="V106" s="66"/>
    </row>
    <row r="107" spans="1:22" s="6" customFormat="1" ht="19.5" customHeight="1">
      <c r="A107" s="11" t="s">
        <v>519</v>
      </c>
      <c r="B107" s="17" t="s">
        <v>520</v>
      </c>
      <c r="C107" s="11" t="s">
        <v>377</v>
      </c>
      <c r="D107" s="11">
        <f>E107+F107</f>
        <v>77597</v>
      </c>
      <c r="E107" s="11"/>
      <c r="F107" s="11">
        <v>77597</v>
      </c>
      <c r="G107" s="11">
        <f t="shared" si="28"/>
        <v>969512.8</v>
      </c>
      <c r="H107" s="11"/>
      <c r="I107" s="11">
        <v>969512.8</v>
      </c>
      <c r="J107" s="26">
        <f t="shared" si="16"/>
        <v>1186683.6672</v>
      </c>
      <c r="K107" s="26">
        <f t="shared" si="17"/>
        <v>0</v>
      </c>
      <c r="L107" s="26">
        <f t="shared" si="18"/>
        <v>1186683.6672</v>
      </c>
      <c r="M107" s="26">
        <f t="shared" si="19"/>
        <v>217170.86719999998</v>
      </c>
      <c r="N107" s="26">
        <f t="shared" si="20"/>
        <v>0</v>
      </c>
      <c r="O107" s="26">
        <f t="shared" si="21"/>
        <v>217170.86719999998</v>
      </c>
      <c r="P107" s="26">
        <f t="shared" si="22"/>
        <v>1257884.687232</v>
      </c>
      <c r="Q107" s="26">
        <f t="shared" si="23"/>
        <v>0</v>
      </c>
      <c r="R107" s="26">
        <f t="shared" si="24"/>
        <v>1257884.687232</v>
      </c>
      <c r="S107" s="26">
        <f t="shared" si="25"/>
        <v>1320778.9215936</v>
      </c>
      <c r="T107" s="26">
        <f t="shared" si="26"/>
        <v>0</v>
      </c>
      <c r="U107" s="26">
        <f t="shared" si="27"/>
        <v>1320778.9215936</v>
      </c>
      <c r="V107" s="65"/>
    </row>
    <row r="108" spans="1:22" ht="12.75" customHeight="1">
      <c r="A108" s="22"/>
      <c r="B108" s="21" t="s">
        <v>200</v>
      </c>
      <c r="C108" s="22"/>
      <c r="D108" s="11"/>
      <c r="E108" s="22"/>
      <c r="F108" s="22"/>
      <c r="G108" s="11"/>
      <c r="H108" s="22"/>
      <c r="I108" s="22"/>
      <c r="J108" s="26">
        <f t="shared" si="16"/>
        <v>0</v>
      </c>
      <c r="K108" s="26">
        <f t="shared" si="17"/>
        <v>0</v>
      </c>
      <c r="L108" s="26">
        <f t="shared" si="18"/>
        <v>0</v>
      </c>
      <c r="M108" s="26">
        <f t="shared" si="19"/>
        <v>0</v>
      </c>
      <c r="N108" s="26">
        <f t="shared" si="20"/>
        <v>0</v>
      </c>
      <c r="O108" s="26">
        <f t="shared" si="21"/>
        <v>0</v>
      </c>
      <c r="P108" s="26">
        <f t="shared" si="22"/>
        <v>0</v>
      </c>
      <c r="Q108" s="26">
        <f t="shared" si="23"/>
        <v>0</v>
      </c>
      <c r="R108" s="26">
        <f t="shared" si="24"/>
        <v>0</v>
      </c>
      <c r="S108" s="26">
        <f t="shared" si="25"/>
        <v>0</v>
      </c>
      <c r="T108" s="26">
        <f t="shared" si="26"/>
        <v>0</v>
      </c>
      <c r="U108" s="26">
        <f t="shared" si="27"/>
        <v>0</v>
      </c>
      <c r="V108" s="66"/>
    </row>
    <row r="109" spans="1:22" ht="12.75" customHeight="1">
      <c r="A109" s="22" t="s">
        <v>521</v>
      </c>
      <c r="B109" s="21" t="s">
        <v>522</v>
      </c>
      <c r="C109" s="22" t="s">
        <v>521</v>
      </c>
      <c r="D109" s="11">
        <f>E109+F109</f>
        <v>58641.1</v>
      </c>
      <c r="E109" s="22"/>
      <c r="F109" s="22">
        <v>58641.1</v>
      </c>
      <c r="G109" s="11">
        <f t="shared" si="28"/>
        <v>925922.8</v>
      </c>
      <c r="H109" s="22"/>
      <c r="I109" s="22">
        <v>925922.8</v>
      </c>
      <c r="J109" s="26">
        <f t="shared" si="16"/>
        <v>1133329.5072</v>
      </c>
      <c r="K109" s="26">
        <f t="shared" si="17"/>
        <v>0</v>
      </c>
      <c r="L109" s="26">
        <f t="shared" si="18"/>
        <v>1133329.5072</v>
      </c>
      <c r="M109" s="26">
        <f t="shared" si="19"/>
        <v>207406.70720000006</v>
      </c>
      <c r="N109" s="26">
        <f t="shared" si="20"/>
        <v>0</v>
      </c>
      <c r="O109" s="26">
        <f t="shared" si="21"/>
        <v>207406.70720000006</v>
      </c>
      <c r="P109" s="26">
        <f t="shared" si="22"/>
        <v>1201329.2776320002</v>
      </c>
      <c r="Q109" s="26">
        <f t="shared" si="23"/>
        <v>0</v>
      </c>
      <c r="R109" s="26">
        <f t="shared" si="24"/>
        <v>1201329.2776320002</v>
      </c>
      <c r="S109" s="26">
        <f t="shared" si="25"/>
        <v>1261395.7415136</v>
      </c>
      <c r="T109" s="26">
        <f t="shared" si="26"/>
        <v>0</v>
      </c>
      <c r="U109" s="26">
        <f t="shared" si="27"/>
        <v>1261395.7415136</v>
      </c>
      <c r="V109" s="66"/>
    </row>
    <row r="110" spans="1:22" ht="12.75" customHeight="1">
      <c r="A110" s="22" t="s">
        <v>523</v>
      </c>
      <c r="B110" s="21" t="s">
        <v>524</v>
      </c>
      <c r="C110" s="22" t="s">
        <v>523</v>
      </c>
      <c r="D110" s="11">
        <f>E110+F110</f>
        <v>18955.8</v>
      </c>
      <c r="E110" s="22"/>
      <c r="F110" s="22">
        <v>18955.8</v>
      </c>
      <c r="G110" s="11">
        <f t="shared" si="28"/>
        <v>23590</v>
      </c>
      <c r="H110" s="22"/>
      <c r="I110" s="22">
        <v>23590</v>
      </c>
      <c r="J110" s="26">
        <f t="shared" si="16"/>
        <v>28874.16</v>
      </c>
      <c r="K110" s="26">
        <f t="shared" si="17"/>
        <v>0</v>
      </c>
      <c r="L110" s="26">
        <f t="shared" si="18"/>
        <v>28874.16</v>
      </c>
      <c r="M110" s="26">
        <f t="shared" si="19"/>
        <v>5284.16</v>
      </c>
      <c r="N110" s="26">
        <f t="shared" si="20"/>
        <v>0</v>
      </c>
      <c r="O110" s="26">
        <f t="shared" si="21"/>
        <v>5284.16</v>
      </c>
      <c r="P110" s="26">
        <f t="shared" si="22"/>
        <v>30606.6096</v>
      </c>
      <c r="Q110" s="26">
        <f t="shared" si="23"/>
        <v>0</v>
      </c>
      <c r="R110" s="26">
        <f t="shared" si="24"/>
        <v>30606.6096</v>
      </c>
      <c r="S110" s="26">
        <f t="shared" si="25"/>
        <v>32136.94008</v>
      </c>
      <c r="T110" s="26">
        <f t="shared" si="26"/>
        <v>0</v>
      </c>
      <c r="U110" s="26">
        <f t="shared" si="27"/>
        <v>32136.94008</v>
      </c>
      <c r="V110" s="66"/>
    </row>
    <row r="111" spans="1:22" s="6" customFormat="1" ht="19.5" customHeight="1">
      <c r="A111" s="11" t="s">
        <v>525</v>
      </c>
      <c r="B111" s="17" t="s">
        <v>526</v>
      </c>
      <c r="C111" s="11" t="s">
        <v>377</v>
      </c>
      <c r="D111" s="11">
        <f>E111+F111</f>
        <v>825238.8</v>
      </c>
      <c r="E111" s="11"/>
      <c r="F111" s="11">
        <v>825238.8</v>
      </c>
      <c r="G111" s="11">
        <f t="shared" si="28"/>
        <v>75850</v>
      </c>
      <c r="H111" s="11"/>
      <c r="I111" s="11">
        <v>75850</v>
      </c>
      <c r="J111" s="26">
        <f t="shared" si="16"/>
        <v>92840.4</v>
      </c>
      <c r="K111" s="26">
        <f t="shared" si="17"/>
        <v>0</v>
      </c>
      <c r="L111" s="26">
        <f t="shared" si="18"/>
        <v>92840.4</v>
      </c>
      <c r="M111" s="26">
        <f t="shared" si="19"/>
        <v>16990.399999999994</v>
      </c>
      <c r="N111" s="26">
        <f t="shared" si="20"/>
        <v>0</v>
      </c>
      <c r="O111" s="26">
        <f t="shared" si="21"/>
        <v>16990.399999999994</v>
      </c>
      <c r="P111" s="26">
        <f t="shared" si="22"/>
        <v>98410.824</v>
      </c>
      <c r="Q111" s="26">
        <f t="shared" si="23"/>
        <v>0</v>
      </c>
      <c r="R111" s="26">
        <f t="shared" si="24"/>
        <v>98410.824</v>
      </c>
      <c r="S111" s="26">
        <f t="shared" si="25"/>
        <v>103331.3652</v>
      </c>
      <c r="T111" s="26">
        <f t="shared" si="26"/>
        <v>0</v>
      </c>
      <c r="U111" s="26">
        <f t="shared" si="27"/>
        <v>103331.3652</v>
      </c>
      <c r="V111" s="65"/>
    </row>
    <row r="112" spans="1:22" ht="12.75" customHeight="1">
      <c r="A112" s="22"/>
      <c r="B112" s="21" t="s">
        <v>200</v>
      </c>
      <c r="C112" s="22"/>
      <c r="D112" s="11"/>
      <c r="E112" s="22"/>
      <c r="F112" s="22"/>
      <c r="G112" s="11"/>
      <c r="H112" s="22"/>
      <c r="I112" s="22"/>
      <c r="J112" s="26">
        <f t="shared" si="16"/>
        <v>0</v>
      </c>
      <c r="K112" s="26">
        <f t="shared" si="17"/>
        <v>0</v>
      </c>
      <c r="L112" s="26">
        <f t="shared" si="18"/>
        <v>0</v>
      </c>
      <c r="M112" s="26">
        <f t="shared" si="19"/>
        <v>0</v>
      </c>
      <c r="N112" s="26">
        <f t="shared" si="20"/>
        <v>0</v>
      </c>
      <c r="O112" s="26">
        <f t="shared" si="21"/>
        <v>0</v>
      </c>
      <c r="P112" s="26">
        <f t="shared" si="22"/>
        <v>0</v>
      </c>
      <c r="Q112" s="26">
        <f t="shared" si="23"/>
        <v>0</v>
      </c>
      <c r="R112" s="26">
        <f t="shared" si="24"/>
        <v>0</v>
      </c>
      <c r="S112" s="26">
        <f t="shared" si="25"/>
        <v>0</v>
      </c>
      <c r="T112" s="26">
        <f t="shared" si="26"/>
        <v>0</v>
      </c>
      <c r="U112" s="26">
        <f t="shared" si="27"/>
        <v>0</v>
      </c>
      <c r="V112" s="66"/>
    </row>
    <row r="113" spans="1:22" ht="12.75" customHeight="1">
      <c r="A113" s="22" t="s">
        <v>527</v>
      </c>
      <c r="B113" s="21" t="s">
        <v>528</v>
      </c>
      <c r="C113" s="22" t="s">
        <v>527</v>
      </c>
      <c r="D113" s="11"/>
      <c r="E113" s="22"/>
      <c r="F113" s="22"/>
      <c r="G113" s="11"/>
      <c r="H113" s="22"/>
      <c r="I113" s="22">
        <v>19000</v>
      </c>
      <c r="J113" s="26">
        <f t="shared" si="16"/>
        <v>23256</v>
      </c>
      <c r="K113" s="26">
        <f t="shared" si="17"/>
        <v>0</v>
      </c>
      <c r="L113" s="26">
        <f t="shared" si="18"/>
        <v>23256</v>
      </c>
      <c r="M113" s="26">
        <f t="shared" si="19"/>
        <v>23256</v>
      </c>
      <c r="N113" s="26">
        <f t="shared" si="20"/>
        <v>0</v>
      </c>
      <c r="O113" s="26">
        <f t="shared" si="21"/>
        <v>4256</v>
      </c>
      <c r="P113" s="26">
        <f t="shared" si="22"/>
        <v>24651.36</v>
      </c>
      <c r="Q113" s="26">
        <f t="shared" si="23"/>
        <v>0</v>
      </c>
      <c r="R113" s="26">
        <f t="shared" si="24"/>
        <v>24651.36</v>
      </c>
      <c r="S113" s="26">
        <f t="shared" si="25"/>
        <v>25883.928</v>
      </c>
      <c r="T113" s="26">
        <f t="shared" si="26"/>
        <v>0</v>
      </c>
      <c r="U113" s="26">
        <f t="shared" si="27"/>
        <v>25883.928</v>
      </c>
      <c r="V113" s="66"/>
    </row>
    <row r="114" spans="1:22" ht="12.75" customHeight="1">
      <c r="A114" s="22" t="s">
        <v>529</v>
      </c>
      <c r="B114" s="21" t="s">
        <v>530</v>
      </c>
      <c r="C114" s="22" t="s">
        <v>529</v>
      </c>
      <c r="D114" s="11">
        <f>E114+F114</f>
        <v>825238.8</v>
      </c>
      <c r="E114" s="22"/>
      <c r="F114" s="22">
        <v>825238.8</v>
      </c>
      <c r="G114" s="11">
        <f t="shared" si="28"/>
        <v>55600</v>
      </c>
      <c r="H114" s="22"/>
      <c r="I114" s="22">
        <v>55600</v>
      </c>
      <c r="J114" s="26">
        <f t="shared" si="16"/>
        <v>68054.4</v>
      </c>
      <c r="K114" s="26">
        <f t="shared" si="17"/>
        <v>0</v>
      </c>
      <c r="L114" s="26">
        <f t="shared" si="18"/>
        <v>68054.4</v>
      </c>
      <c r="M114" s="26">
        <f t="shared" si="19"/>
        <v>12454.399999999994</v>
      </c>
      <c r="N114" s="26">
        <f t="shared" si="20"/>
        <v>0</v>
      </c>
      <c r="O114" s="26">
        <f t="shared" si="21"/>
        <v>12454.399999999994</v>
      </c>
      <c r="P114" s="26">
        <f t="shared" si="22"/>
        <v>72137.66399999999</v>
      </c>
      <c r="Q114" s="26">
        <f t="shared" si="23"/>
        <v>0</v>
      </c>
      <c r="R114" s="26">
        <f t="shared" si="24"/>
        <v>72137.66399999999</v>
      </c>
      <c r="S114" s="26">
        <f t="shared" si="25"/>
        <v>75744.54719999999</v>
      </c>
      <c r="T114" s="26">
        <f t="shared" si="26"/>
        <v>0</v>
      </c>
      <c r="U114" s="26">
        <f t="shared" si="27"/>
        <v>75744.54719999999</v>
      </c>
      <c r="V114" s="66"/>
    </row>
    <row r="115" spans="1:22" ht="12.75" customHeight="1">
      <c r="A115" s="22" t="s">
        <v>531</v>
      </c>
      <c r="B115" s="21" t="s">
        <v>532</v>
      </c>
      <c r="C115" s="22" t="s">
        <v>533</v>
      </c>
      <c r="D115" s="11"/>
      <c r="E115" s="22"/>
      <c r="F115" s="22"/>
      <c r="G115" s="11"/>
      <c r="H115" s="22"/>
      <c r="I115" s="22"/>
      <c r="J115" s="26">
        <f t="shared" si="16"/>
        <v>0</v>
      </c>
      <c r="K115" s="26">
        <f t="shared" si="17"/>
        <v>0</v>
      </c>
      <c r="L115" s="26">
        <f t="shared" si="18"/>
        <v>0</v>
      </c>
      <c r="M115" s="26">
        <f t="shared" si="19"/>
        <v>0</v>
      </c>
      <c r="N115" s="26">
        <f t="shared" si="20"/>
        <v>0</v>
      </c>
      <c r="O115" s="26">
        <f t="shared" si="21"/>
        <v>0</v>
      </c>
      <c r="P115" s="26">
        <f t="shared" si="22"/>
        <v>0</v>
      </c>
      <c r="Q115" s="26">
        <f t="shared" si="23"/>
        <v>0</v>
      </c>
      <c r="R115" s="26">
        <f t="shared" si="24"/>
        <v>0</v>
      </c>
      <c r="S115" s="26">
        <f t="shared" si="25"/>
        <v>0</v>
      </c>
      <c r="T115" s="26">
        <f t="shared" si="26"/>
        <v>0</v>
      </c>
      <c r="U115" s="26">
        <f t="shared" si="27"/>
        <v>0</v>
      </c>
      <c r="V115" s="66"/>
    </row>
    <row r="116" spans="1:22" s="6" customFormat="1" ht="19.5" customHeight="1">
      <c r="A116" s="11" t="s">
        <v>534</v>
      </c>
      <c r="B116" s="17" t="s">
        <v>535</v>
      </c>
      <c r="C116" s="11" t="s">
        <v>377</v>
      </c>
      <c r="D116" s="11">
        <f aca="true" t="shared" si="29" ref="D116:D130">E116+F116</f>
        <v>1352.8</v>
      </c>
      <c r="E116" s="11"/>
      <c r="F116" s="11">
        <v>1352.8</v>
      </c>
      <c r="G116" s="11">
        <f t="shared" si="28"/>
        <v>43635</v>
      </c>
      <c r="H116" s="11"/>
      <c r="I116" s="11">
        <v>43635</v>
      </c>
      <c r="J116" s="26">
        <f t="shared" si="16"/>
        <v>53409.24</v>
      </c>
      <c r="K116" s="26">
        <f t="shared" si="17"/>
        <v>0</v>
      </c>
      <c r="L116" s="26">
        <f t="shared" si="18"/>
        <v>53409.24</v>
      </c>
      <c r="M116" s="26">
        <f t="shared" si="19"/>
        <v>9774.239999999998</v>
      </c>
      <c r="N116" s="26">
        <f t="shared" si="20"/>
        <v>0</v>
      </c>
      <c r="O116" s="26">
        <f t="shared" si="21"/>
        <v>9774.239999999998</v>
      </c>
      <c r="P116" s="26">
        <f t="shared" si="22"/>
        <v>56613.7944</v>
      </c>
      <c r="Q116" s="26">
        <f t="shared" si="23"/>
        <v>0</v>
      </c>
      <c r="R116" s="26">
        <f t="shared" si="24"/>
        <v>56613.7944</v>
      </c>
      <c r="S116" s="26">
        <f t="shared" si="25"/>
        <v>59444.48412</v>
      </c>
      <c r="T116" s="26">
        <f t="shared" si="26"/>
        <v>0</v>
      </c>
      <c r="U116" s="26">
        <f t="shared" si="27"/>
        <v>59444.48412</v>
      </c>
      <c r="V116" s="65"/>
    </row>
    <row r="117" spans="1:22" ht="12.75" customHeight="1">
      <c r="A117" s="22"/>
      <c r="B117" s="21" t="s">
        <v>200</v>
      </c>
      <c r="C117" s="22"/>
      <c r="D117" s="11">
        <f t="shared" si="29"/>
        <v>0</v>
      </c>
      <c r="E117" s="22"/>
      <c r="F117" s="22"/>
      <c r="G117" s="11">
        <f t="shared" si="28"/>
        <v>0</v>
      </c>
      <c r="H117" s="22"/>
      <c r="I117" s="22"/>
      <c r="J117" s="26">
        <f t="shared" si="16"/>
        <v>0</v>
      </c>
      <c r="K117" s="26">
        <f t="shared" si="17"/>
        <v>0</v>
      </c>
      <c r="L117" s="26">
        <f t="shared" si="18"/>
        <v>0</v>
      </c>
      <c r="M117" s="26">
        <f t="shared" si="19"/>
        <v>0</v>
      </c>
      <c r="N117" s="26">
        <f t="shared" si="20"/>
        <v>0</v>
      </c>
      <c r="O117" s="26">
        <f t="shared" si="21"/>
        <v>0</v>
      </c>
      <c r="P117" s="26">
        <f t="shared" si="22"/>
        <v>0</v>
      </c>
      <c r="Q117" s="26">
        <f t="shared" si="23"/>
        <v>0</v>
      </c>
      <c r="R117" s="26">
        <f t="shared" si="24"/>
        <v>0</v>
      </c>
      <c r="S117" s="26">
        <f t="shared" si="25"/>
        <v>0</v>
      </c>
      <c r="T117" s="26">
        <f t="shared" si="26"/>
        <v>0</v>
      </c>
      <c r="U117" s="26">
        <f t="shared" si="27"/>
        <v>0</v>
      </c>
      <c r="V117" s="66"/>
    </row>
    <row r="118" spans="1:22" ht="12.75" customHeight="1">
      <c r="A118" s="22" t="s">
        <v>536</v>
      </c>
      <c r="B118" s="21" t="s">
        <v>537</v>
      </c>
      <c r="C118" s="22" t="s">
        <v>536</v>
      </c>
      <c r="D118" s="11">
        <f t="shared" si="29"/>
        <v>0</v>
      </c>
      <c r="E118" s="22"/>
      <c r="F118" s="22"/>
      <c r="G118" s="11">
        <f t="shared" si="28"/>
        <v>6100</v>
      </c>
      <c r="H118" s="22"/>
      <c r="I118" s="22">
        <v>6100</v>
      </c>
      <c r="J118" s="26">
        <f t="shared" si="16"/>
        <v>7466.4</v>
      </c>
      <c r="K118" s="26">
        <f t="shared" si="17"/>
        <v>0</v>
      </c>
      <c r="L118" s="26">
        <f t="shared" si="18"/>
        <v>7466.4</v>
      </c>
      <c r="M118" s="26">
        <f t="shared" si="19"/>
        <v>1366.3999999999996</v>
      </c>
      <c r="N118" s="26">
        <f t="shared" si="20"/>
        <v>0</v>
      </c>
      <c r="O118" s="26">
        <f t="shared" si="21"/>
        <v>1366.3999999999996</v>
      </c>
      <c r="P118" s="26">
        <f t="shared" si="22"/>
        <v>7914.384</v>
      </c>
      <c r="Q118" s="26">
        <f t="shared" si="23"/>
        <v>0</v>
      </c>
      <c r="R118" s="26">
        <f t="shared" si="24"/>
        <v>7914.384</v>
      </c>
      <c r="S118" s="26">
        <f t="shared" si="25"/>
        <v>8310.1032</v>
      </c>
      <c r="T118" s="26">
        <f t="shared" si="26"/>
        <v>0</v>
      </c>
      <c r="U118" s="26">
        <f t="shared" si="27"/>
        <v>8310.1032</v>
      </c>
      <c r="V118" s="66"/>
    </row>
    <row r="119" spans="1:22" ht="12.75" customHeight="1">
      <c r="A119" s="22" t="s">
        <v>538</v>
      </c>
      <c r="B119" s="21" t="s">
        <v>539</v>
      </c>
      <c r="C119" s="22" t="s">
        <v>538</v>
      </c>
      <c r="D119" s="11">
        <f t="shared" si="29"/>
        <v>1352.8</v>
      </c>
      <c r="E119" s="22"/>
      <c r="F119" s="22">
        <v>1352.8</v>
      </c>
      <c r="G119" s="11">
        <f t="shared" si="28"/>
        <v>37535</v>
      </c>
      <c r="H119" s="22"/>
      <c r="I119" s="22">
        <v>37535</v>
      </c>
      <c r="J119" s="26">
        <f t="shared" si="16"/>
        <v>45942.84</v>
      </c>
      <c r="K119" s="26">
        <f t="shared" si="17"/>
        <v>0</v>
      </c>
      <c r="L119" s="26">
        <f t="shared" si="18"/>
        <v>45942.84</v>
      </c>
      <c r="M119" s="26">
        <f t="shared" si="19"/>
        <v>8407.839999999997</v>
      </c>
      <c r="N119" s="26">
        <f t="shared" si="20"/>
        <v>0</v>
      </c>
      <c r="O119" s="26">
        <f t="shared" si="21"/>
        <v>8407.839999999997</v>
      </c>
      <c r="P119" s="26">
        <f t="shared" si="22"/>
        <v>48699.41039999999</v>
      </c>
      <c r="Q119" s="26">
        <f t="shared" si="23"/>
        <v>0</v>
      </c>
      <c r="R119" s="26">
        <f t="shared" si="24"/>
        <v>48699.41039999999</v>
      </c>
      <c r="S119" s="26">
        <f t="shared" si="25"/>
        <v>51134.380919999996</v>
      </c>
      <c r="T119" s="26">
        <f t="shared" si="26"/>
        <v>0</v>
      </c>
      <c r="U119" s="26">
        <f t="shared" si="27"/>
        <v>51134.380919999996</v>
      </c>
      <c r="V119" s="66"/>
    </row>
    <row r="120" spans="1:22" ht="12.75" customHeight="1">
      <c r="A120" s="22">
        <v>5411</v>
      </c>
      <c r="B120" s="21" t="s">
        <v>624</v>
      </c>
      <c r="C120" s="22">
        <v>5411</v>
      </c>
      <c r="D120" s="11">
        <f t="shared" si="29"/>
        <v>0</v>
      </c>
      <c r="E120" s="22"/>
      <c r="F120" s="22"/>
      <c r="G120" s="11">
        <f t="shared" si="28"/>
        <v>0</v>
      </c>
      <c r="H120" s="22"/>
      <c r="I120" s="22"/>
      <c r="J120" s="26">
        <f t="shared" si="16"/>
        <v>0</v>
      </c>
      <c r="K120" s="26">
        <f t="shared" si="17"/>
        <v>0</v>
      </c>
      <c r="L120" s="26">
        <f t="shared" si="18"/>
        <v>0</v>
      </c>
      <c r="M120" s="26">
        <f t="shared" si="19"/>
        <v>0</v>
      </c>
      <c r="N120" s="26">
        <f t="shared" si="20"/>
        <v>0</v>
      </c>
      <c r="O120" s="26">
        <f t="shared" si="21"/>
        <v>0</v>
      </c>
      <c r="P120" s="26">
        <f t="shared" si="22"/>
        <v>0</v>
      </c>
      <c r="Q120" s="26">
        <f t="shared" si="23"/>
        <v>0</v>
      </c>
      <c r="R120" s="26">
        <f t="shared" si="24"/>
        <v>0</v>
      </c>
      <c r="S120" s="26">
        <f t="shared" si="25"/>
        <v>0</v>
      </c>
      <c r="T120" s="26">
        <f t="shared" si="26"/>
        <v>0</v>
      </c>
      <c r="U120" s="26">
        <f t="shared" si="27"/>
        <v>0</v>
      </c>
      <c r="V120" s="66"/>
    </row>
    <row r="121" spans="1:22" s="6" customFormat="1" ht="27.75" customHeight="1">
      <c r="A121" s="11" t="s">
        <v>540</v>
      </c>
      <c r="B121" s="17" t="s">
        <v>541</v>
      </c>
      <c r="C121" s="11" t="s">
        <v>377</v>
      </c>
      <c r="D121" s="11">
        <f t="shared" si="29"/>
        <v>0</v>
      </c>
      <c r="E121" s="11"/>
      <c r="F121" s="11"/>
      <c r="G121" s="11">
        <f t="shared" si="28"/>
        <v>0</v>
      </c>
      <c r="H121" s="11"/>
      <c r="I121" s="11"/>
      <c r="J121" s="26">
        <f t="shared" si="16"/>
        <v>0</v>
      </c>
      <c r="K121" s="26">
        <f t="shared" si="17"/>
        <v>0</v>
      </c>
      <c r="L121" s="26">
        <f t="shared" si="18"/>
        <v>0</v>
      </c>
      <c r="M121" s="26">
        <f t="shared" si="19"/>
        <v>0</v>
      </c>
      <c r="N121" s="26">
        <f t="shared" si="20"/>
        <v>0</v>
      </c>
      <c r="O121" s="26">
        <f t="shared" si="21"/>
        <v>0</v>
      </c>
      <c r="P121" s="26">
        <f t="shared" si="22"/>
        <v>0</v>
      </c>
      <c r="Q121" s="26">
        <f t="shared" si="23"/>
        <v>0</v>
      </c>
      <c r="R121" s="26">
        <f t="shared" si="24"/>
        <v>0</v>
      </c>
      <c r="S121" s="26">
        <f t="shared" si="25"/>
        <v>0</v>
      </c>
      <c r="T121" s="26">
        <f t="shared" si="26"/>
        <v>0</v>
      </c>
      <c r="U121" s="26">
        <f t="shared" si="27"/>
        <v>0</v>
      </c>
      <c r="V121" s="65"/>
    </row>
    <row r="122" spans="1:22" ht="12.75" customHeight="1">
      <c r="A122" s="22"/>
      <c r="B122" s="21" t="s">
        <v>5</v>
      </c>
      <c r="C122" s="22"/>
      <c r="D122" s="11">
        <f t="shared" si="29"/>
        <v>0</v>
      </c>
      <c r="E122" s="22"/>
      <c r="F122" s="22"/>
      <c r="G122" s="11">
        <f t="shared" si="28"/>
        <v>0</v>
      </c>
      <c r="H122" s="22"/>
      <c r="I122" s="22"/>
      <c r="J122" s="26">
        <f t="shared" si="16"/>
        <v>0</v>
      </c>
      <c r="K122" s="26">
        <f t="shared" si="17"/>
        <v>0</v>
      </c>
      <c r="L122" s="26">
        <f t="shared" si="18"/>
        <v>0</v>
      </c>
      <c r="M122" s="26">
        <f t="shared" si="19"/>
        <v>0</v>
      </c>
      <c r="N122" s="26">
        <f t="shared" si="20"/>
        <v>0</v>
      </c>
      <c r="O122" s="26">
        <f t="shared" si="21"/>
        <v>0</v>
      </c>
      <c r="P122" s="26">
        <f t="shared" si="22"/>
        <v>0</v>
      </c>
      <c r="Q122" s="26">
        <f t="shared" si="23"/>
        <v>0</v>
      </c>
      <c r="R122" s="26">
        <f t="shared" si="24"/>
        <v>0</v>
      </c>
      <c r="S122" s="26">
        <f t="shared" si="25"/>
        <v>0</v>
      </c>
      <c r="T122" s="26">
        <f t="shared" si="26"/>
        <v>0</v>
      </c>
      <c r="U122" s="26">
        <f t="shared" si="27"/>
        <v>0</v>
      </c>
      <c r="V122" s="66"/>
    </row>
    <row r="123" spans="1:22" s="6" customFormat="1" ht="27.75" customHeight="1">
      <c r="A123" s="11" t="s">
        <v>542</v>
      </c>
      <c r="B123" s="17" t="s">
        <v>543</v>
      </c>
      <c r="C123" s="11" t="s">
        <v>377</v>
      </c>
      <c r="D123" s="11">
        <f t="shared" si="29"/>
        <v>0</v>
      </c>
      <c r="E123" s="11"/>
      <c r="F123" s="11"/>
      <c r="G123" s="11">
        <f t="shared" si="28"/>
        <v>0</v>
      </c>
      <c r="H123" s="11"/>
      <c r="I123" s="11"/>
      <c r="J123" s="26">
        <f t="shared" si="16"/>
        <v>0</v>
      </c>
      <c r="K123" s="26">
        <f t="shared" si="17"/>
        <v>0</v>
      </c>
      <c r="L123" s="26">
        <f t="shared" si="18"/>
        <v>0</v>
      </c>
      <c r="M123" s="26">
        <f t="shared" si="19"/>
        <v>0</v>
      </c>
      <c r="N123" s="26">
        <f t="shared" si="20"/>
        <v>0</v>
      </c>
      <c r="O123" s="26">
        <f t="shared" si="21"/>
        <v>0</v>
      </c>
      <c r="P123" s="26">
        <f t="shared" si="22"/>
        <v>0</v>
      </c>
      <c r="Q123" s="26">
        <f t="shared" si="23"/>
        <v>0</v>
      </c>
      <c r="R123" s="26">
        <f t="shared" si="24"/>
        <v>0</v>
      </c>
      <c r="S123" s="26">
        <f t="shared" si="25"/>
        <v>0</v>
      </c>
      <c r="T123" s="26">
        <f t="shared" si="26"/>
        <v>0</v>
      </c>
      <c r="U123" s="26">
        <f t="shared" si="27"/>
        <v>0</v>
      </c>
      <c r="V123" s="65"/>
    </row>
    <row r="124" spans="1:22" ht="12.75" customHeight="1">
      <c r="A124" s="22"/>
      <c r="B124" s="21" t="s">
        <v>5</v>
      </c>
      <c r="C124" s="22"/>
      <c r="D124" s="11">
        <f t="shared" si="29"/>
        <v>0</v>
      </c>
      <c r="E124" s="22"/>
      <c r="F124" s="22"/>
      <c r="G124" s="11">
        <f t="shared" si="28"/>
        <v>0</v>
      </c>
      <c r="H124" s="22"/>
      <c r="I124" s="22"/>
      <c r="J124" s="26">
        <f t="shared" si="16"/>
        <v>0</v>
      </c>
      <c r="K124" s="26">
        <f t="shared" si="17"/>
        <v>0</v>
      </c>
      <c r="L124" s="26">
        <f t="shared" si="18"/>
        <v>0</v>
      </c>
      <c r="M124" s="26">
        <f t="shared" si="19"/>
        <v>0</v>
      </c>
      <c r="N124" s="26">
        <f t="shared" si="20"/>
        <v>0</v>
      </c>
      <c r="O124" s="26">
        <f t="shared" si="21"/>
        <v>0</v>
      </c>
      <c r="P124" s="26">
        <f t="shared" si="22"/>
        <v>0</v>
      </c>
      <c r="Q124" s="26">
        <f t="shared" si="23"/>
        <v>0</v>
      </c>
      <c r="R124" s="26">
        <f t="shared" si="24"/>
        <v>0</v>
      </c>
      <c r="S124" s="26">
        <f t="shared" si="25"/>
        <v>0</v>
      </c>
      <c r="T124" s="26">
        <f t="shared" si="26"/>
        <v>0</v>
      </c>
      <c r="U124" s="26">
        <f t="shared" si="27"/>
        <v>0</v>
      </c>
      <c r="V124" s="66"/>
    </row>
    <row r="125" spans="1:22" ht="12.75" customHeight="1">
      <c r="A125" s="22" t="s">
        <v>544</v>
      </c>
      <c r="B125" s="21" t="s">
        <v>545</v>
      </c>
      <c r="C125" s="22" t="s">
        <v>546</v>
      </c>
      <c r="D125" s="11">
        <f t="shared" si="29"/>
        <v>0</v>
      </c>
      <c r="E125" s="22"/>
      <c r="F125" s="22"/>
      <c r="G125" s="11">
        <f t="shared" si="28"/>
        <v>0</v>
      </c>
      <c r="H125" s="22"/>
      <c r="I125" s="22"/>
      <c r="J125" s="26">
        <f t="shared" si="16"/>
        <v>0</v>
      </c>
      <c r="K125" s="26">
        <f t="shared" si="17"/>
        <v>0</v>
      </c>
      <c r="L125" s="26">
        <f t="shared" si="18"/>
        <v>0</v>
      </c>
      <c r="M125" s="26">
        <f t="shared" si="19"/>
        <v>0</v>
      </c>
      <c r="N125" s="26">
        <f t="shared" si="20"/>
        <v>0</v>
      </c>
      <c r="O125" s="26">
        <f t="shared" si="21"/>
        <v>0</v>
      </c>
      <c r="P125" s="26">
        <f t="shared" si="22"/>
        <v>0</v>
      </c>
      <c r="Q125" s="26">
        <f t="shared" si="23"/>
        <v>0</v>
      </c>
      <c r="R125" s="26">
        <f t="shared" si="24"/>
        <v>0</v>
      </c>
      <c r="S125" s="26">
        <f t="shared" si="25"/>
        <v>0</v>
      </c>
      <c r="T125" s="26">
        <f t="shared" si="26"/>
        <v>0</v>
      </c>
      <c r="U125" s="26">
        <f t="shared" si="27"/>
        <v>0</v>
      </c>
      <c r="V125" s="66"/>
    </row>
    <row r="126" spans="1:22" ht="12.75" customHeight="1">
      <c r="A126" s="22" t="s">
        <v>547</v>
      </c>
      <c r="B126" s="21" t="s">
        <v>548</v>
      </c>
      <c r="C126" s="22" t="s">
        <v>549</v>
      </c>
      <c r="D126" s="11">
        <f t="shared" si="29"/>
        <v>0</v>
      </c>
      <c r="E126" s="22"/>
      <c r="F126" s="22"/>
      <c r="G126" s="11">
        <f t="shared" si="28"/>
        <v>0</v>
      </c>
      <c r="H126" s="22"/>
      <c r="I126" s="22"/>
      <c r="J126" s="26">
        <f t="shared" si="16"/>
        <v>0</v>
      </c>
      <c r="K126" s="26">
        <f t="shared" si="17"/>
        <v>0</v>
      </c>
      <c r="L126" s="26">
        <f t="shared" si="18"/>
        <v>0</v>
      </c>
      <c r="M126" s="26">
        <f t="shared" si="19"/>
        <v>0</v>
      </c>
      <c r="N126" s="26">
        <f t="shared" si="20"/>
        <v>0</v>
      </c>
      <c r="O126" s="26">
        <f t="shared" si="21"/>
        <v>0</v>
      </c>
      <c r="P126" s="26">
        <f t="shared" si="22"/>
        <v>0</v>
      </c>
      <c r="Q126" s="26">
        <f t="shared" si="23"/>
        <v>0</v>
      </c>
      <c r="R126" s="26">
        <f t="shared" si="24"/>
        <v>0</v>
      </c>
      <c r="S126" s="26">
        <f t="shared" si="25"/>
        <v>0</v>
      </c>
      <c r="T126" s="26">
        <f t="shared" si="26"/>
        <v>0</v>
      </c>
      <c r="U126" s="26">
        <f t="shared" si="27"/>
        <v>0</v>
      </c>
      <c r="V126" s="66"/>
    </row>
    <row r="127" spans="1:22" ht="12.75" customHeight="1">
      <c r="A127" s="22">
        <v>6130</v>
      </c>
      <c r="B127" s="21" t="s">
        <v>625</v>
      </c>
      <c r="C127" s="22">
        <v>8131</v>
      </c>
      <c r="D127" s="11">
        <f t="shared" si="29"/>
        <v>0</v>
      </c>
      <c r="E127" s="22"/>
      <c r="F127" s="22"/>
      <c r="G127" s="11">
        <f t="shared" si="28"/>
        <v>0</v>
      </c>
      <c r="H127" s="22"/>
      <c r="I127" s="22"/>
      <c r="J127" s="26">
        <f t="shared" si="16"/>
        <v>0</v>
      </c>
      <c r="K127" s="26">
        <f t="shared" si="17"/>
        <v>0</v>
      </c>
      <c r="L127" s="26">
        <f t="shared" si="18"/>
        <v>0</v>
      </c>
      <c r="M127" s="26">
        <f t="shared" si="19"/>
        <v>0</v>
      </c>
      <c r="N127" s="26">
        <f t="shared" si="20"/>
        <v>0</v>
      </c>
      <c r="O127" s="26">
        <f t="shared" si="21"/>
        <v>0</v>
      </c>
      <c r="P127" s="26">
        <f t="shared" si="22"/>
        <v>0</v>
      </c>
      <c r="Q127" s="26">
        <f t="shared" si="23"/>
        <v>0</v>
      </c>
      <c r="R127" s="26">
        <f t="shared" si="24"/>
        <v>0</v>
      </c>
      <c r="S127" s="26">
        <f t="shared" si="25"/>
        <v>0</v>
      </c>
      <c r="T127" s="26">
        <f t="shared" si="26"/>
        <v>0</v>
      </c>
      <c r="U127" s="26">
        <f t="shared" si="27"/>
        <v>0</v>
      </c>
      <c r="V127" s="66"/>
    </row>
    <row r="128" spans="1:22" s="6" customFormat="1" ht="27.75" customHeight="1">
      <c r="A128" s="11" t="s">
        <v>550</v>
      </c>
      <c r="B128" s="17" t="s">
        <v>551</v>
      </c>
      <c r="C128" s="11" t="s">
        <v>377</v>
      </c>
      <c r="D128" s="11">
        <f t="shared" si="29"/>
        <v>0</v>
      </c>
      <c r="E128" s="11"/>
      <c r="F128" s="11"/>
      <c r="G128" s="11">
        <f t="shared" si="28"/>
        <v>0</v>
      </c>
      <c r="H128" s="11"/>
      <c r="I128" s="11"/>
      <c r="J128" s="26">
        <f t="shared" si="16"/>
        <v>0</v>
      </c>
      <c r="K128" s="26">
        <f t="shared" si="17"/>
        <v>0</v>
      </c>
      <c r="L128" s="26">
        <f t="shared" si="18"/>
        <v>0</v>
      </c>
      <c r="M128" s="26">
        <f t="shared" si="19"/>
        <v>0</v>
      </c>
      <c r="N128" s="26">
        <f t="shared" si="20"/>
        <v>0</v>
      </c>
      <c r="O128" s="26">
        <f t="shared" si="21"/>
        <v>0</v>
      </c>
      <c r="P128" s="26">
        <f t="shared" si="22"/>
        <v>0</v>
      </c>
      <c r="Q128" s="26">
        <f t="shared" si="23"/>
        <v>0</v>
      </c>
      <c r="R128" s="26">
        <f t="shared" si="24"/>
        <v>0</v>
      </c>
      <c r="S128" s="26">
        <f t="shared" si="25"/>
        <v>0</v>
      </c>
      <c r="T128" s="26">
        <f t="shared" si="26"/>
        <v>0</v>
      </c>
      <c r="U128" s="26">
        <f t="shared" si="27"/>
        <v>0</v>
      </c>
      <c r="V128" s="65"/>
    </row>
    <row r="129" spans="1:22" ht="12.75" customHeight="1">
      <c r="A129" s="22"/>
      <c r="B129" s="21" t="s">
        <v>5</v>
      </c>
      <c r="C129" s="22"/>
      <c r="D129" s="11">
        <f t="shared" si="29"/>
        <v>0</v>
      </c>
      <c r="E129" s="22"/>
      <c r="F129" s="22"/>
      <c r="G129" s="11">
        <f t="shared" si="28"/>
        <v>0</v>
      </c>
      <c r="H129" s="22"/>
      <c r="I129" s="22"/>
      <c r="J129" s="26">
        <f t="shared" si="16"/>
        <v>0</v>
      </c>
      <c r="K129" s="26">
        <f t="shared" si="17"/>
        <v>0</v>
      </c>
      <c r="L129" s="26">
        <f t="shared" si="18"/>
        <v>0</v>
      </c>
      <c r="M129" s="26">
        <f t="shared" si="19"/>
        <v>0</v>
      </c>
      <c r="N129" s="26">
        <f t="shared" si="20"/>
        <v>0</v>
      </c>
      <c r="O129" s="26">
        <f t="shared" si="21"/>
        <v>0</v>
      </c>
      <c r="P129" s="26">
        <f t="shared" si="22"/>
        <v>0</v>
      </c>
      <c r="Q129" s="26">
        <f t="shared" si="23"/>
        <v>0</v>
      </c>
      <c r="R129" s="26">
        <f t="shared" si="24"/>
        <v>0</v>
      </c>
      <c r="S129" s="26">
        <f t="shared" si="25"/>
        <v>0</v>
      </c>
      <c r="T129" s="26">
        <f t="shared" si="26"/>
        <v>0</v>
      </c>
      <c r="U129" s="26">
        <f t="shared" si="27"/>
        <v>0</v>
      </c>
      <c r="V129" s="66"/>
    </row>
    <row r="130" spans="1:22" ht="12.75" customHeight="1">
      <c r="A130" s="22" t="s">
        <v>552</v>
      </c>
      <c r="B130" s="21" t="s">
        <v>553</v>
      </c>
      <c r="C130" s="22" t="s">
        <v>554</v>
      </c>
      <c r="D130" s="11">
        <f t="shared" si="29"/>
        <v>0</v>
      </c>
      <c r="E130" s="22"/>
      <c r="F130" s="22"/>
      <c r="G130" s="11">
        <f t="shared" si="28"/>
        <v>0</v>
      </c>
      <c r="H130" s="22"/>
      <c r="I130" s="22"/>
      <c r="J130" s="26">
        <f t="shared" si="16"/>
        <v>0</v>
      </c>
      <c r="K130" s="26">
        <f t="shared" si="17"/>
        <v>0</v>
      </c>
      <c r="L130" s="26">
        <f t="shared" si="18"/>
        <v>0</v>
      </c>
      <c r="M130" s="26">
        <f t="shared" si="19"/>
        <v>0</v>
      </c>
      <c r="N130" s="26">
        <f t="shared" si="20"/>
        <v>0</v>
      </c>
      <c r="O130" s="26">
        <f t="shared" si="21"/>
        <v>0</v>
      </c>
      <c r="P130" s="26">
        <f t="shared" si="22"/>
        <v>0</v>
      </c>
      <c r="Q130" s="26">
        <f t="shared" si="23"/>
        <v>0</v>
      </c>
      <c r="R130" s="26">
        <f t="shared" si="24"/>
        <v>0</v>
      </c>
      <c r="S130" s="26">
        <f t="shared" si="25"/>
        <v>0</v>
      </c>
      <c r="T130" s="26">
        <f t="shared" si="26"/>
        <v>0</v>
      </c>
      <c r="U130" s="26">
        <f t="shared" si="27"/>
        <v>0</v>
      </c>
      <c r="V130" s="66"/>
    </row>
    <row r="131" spans="3:23" ht="11.2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3:21" ht="11.2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11.2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1.2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1.2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1.2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1.2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1.2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1.2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1.2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1.2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1.2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1.2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1.2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1.2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</sheetData>
  <sheetProtection/>
  <mergeCells count="24">
    <mergeCell ref="V6:V7"/>
    <mergeCell ref="T2:V2"/>
    <mergeCell ref="A3:U3"/>
    <mergeCell ref="A5:A7"/>
    <mergeCell ref="B5:B7"/>
    <mergeCell ref="C5:C7"/>
    <mergeCell ref="J6:J7"/>
    <mergeCell ref="K6:L6"/>
    <mergeCell ref="S6:S7"/>
    <mergeCell ref="T6:U6"/>
    <mergeCell ref="D5:F5"/>
    <mergeCell ref="G5:I5"/>
    <mergeCell ref="D6:D7"/>
    <mergeCell ref="E6:F6"/>
    <mergeCell ref="G6:G7"/>
    <mergeCell ref="H6:I6"/>
    <mergeCell ref="P5:R5"/>
    <mergeCell ref="S5:U5"/>
    <mergeCell ref="P6:P7"/>
    <mergeCell ref="Q6:R6"/>
    <mergeCell ref="N6:O6"/>
    <mergeCell ref="J5:L5"/>
    <mergeCell ref="M5:O5"/>
    <mergeCell ref="M6:M7"/>
  </mergeCells>
  <printOptions/>
  <pageMargins left="0.25" right="0.25" top="0.75" bottom="0.75" header="0.3" footer="0.3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4"/>
  <sheetViews>
    <sheetView zoomScale="120" zoomScaleNormal="120" zoomScalePageLayoutView="0" workbookViewId="0" topLeftCell="A1">
      <selection activeCell="A4" sqref="A4"/>
    </sheetView>
  </sheetViews>
  <sheetFormatPr defaultColWidth="9.140625" defaultRowHeight="12.75" customHeight="1"/>
  <cols>
    <col min="1" max="1" width="11.421875" style="2" customWidth="1"/>
    <col min="2" max="2" width="45.00390625" style="3" customWidth="1"/>
    <col min="3" max="8" width="12.7109375" style="3" customWidth="1"/>
    <col min="9" max="9" width="12.7109375" style="1" customWidth="1"/>
    <col min="10" max="10" width="13.28125" style="1" customWidth="1"/>
    <col min="11" max="15" width="12.28125" style="1" customWidth="1"/>
    <col min="16" max="17" width="14.28125" style="1" customWidth="1"/>
    <col min="18" max="18" width="13.140625" style="1" customWidth="1"/>
    <col min="19" max="20" width="14.421875" style="1" customWidth="1"/>
    <col min="21" max="21" width="19.8515625" style="0" customWidth="1"/>
  </cols>
  <sheetData>
    <row r="2" spans="11:22" ht="30" customHeight="1">
      <c r="K2" s="4"/>
      <c r="L2" s="4"/>
      <c r="M2" s="4"/>
      <c r="N2" s="4"/>
      <c r="Q2" s="4"/>
      <c r="T2" s="341" t="s">
        <v>615</v>
      </c>
      <c r="U2" s="341"/>
      <c r="V2" s="77"/>
    </row>
    <row r="3" spans="1:20" ht="21.75" customHeight="1">
      <c r="A3" s="295" t="s">
        <v>731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</row>
    <row r="4" ht="20.25" customHeight="1" thickBot="1">
      <c r="U4" s="34" t="s">
        <v>0</v>
      </c>
    </row>
    <row r="5" spans="1:21" ht="30.75" customHeight="1">
      <c r="A5" s="347"/>
      <c r="B5" s="349"/>
      <c r="C5" s="303" t="s">
        <v>719</v>
      </c>
      <c r="D5" s="303"/>
      <c r="E5" s="303"/>
      <c r="F5" s="303" t="s">
        <v>720</v>
      </c>
      <c r="G5" s="303"/>
      <c r="H5" s="303"/>
      <c r="I5" s="303" t="s">
        <v>184</v>
      </c>
      <c r="J5" s="303"/>
      <c r="K5" s="303"/>
      <c r="L5" s="298" t="s">
        <v>721</v>
      </c>
      <c r="M5" s="298"/>
      <c r="N5" s="298"/>
      <c r="O5" s="303" t="s">
        <v>185</v>
      </c>
      <c r="P5" s="303"/>
      <c r="Q5" s="303"/>
      <c r="R5" s="303" t="s">
        <v>722</v>
      </c>
      <c r="S5" s="303"/>
      <c r="T5" s="303"/>
      <c r="U5" s="72" t="s">
        <v>617</v>
      </c>
    </row>
    <row r="6" spans="1:21" ht="19.5" customHeight="1">
      <c r="A6" s="348"/>
      <c r="B6" s="350"/>
      <c r="C6" s="296" t="s">
        <v>4</v>
      </c>
      <c r="D6" s="296" t="s">
        <v>5</v>
      </c>
      <c r="E6" s="296"/>
      <c r="F6" s="296" t="s">
        <v>4</v>
      </c>
      <c r="G6" s="296" t="s">
        <v>5</v>
      </c>
      <c r="H6" s="296"/>
      <c r="I6" s="296" t="s">
        <v>4</v>
      </c>
      <c r="J6" s="296" t="s">
        <v>5</v>
      </c>
      <c r="K6" s="296"/>
      <c r="L6" s="296" t="s">
        <v>4</v>
      </c>
      <c r="M6" s="296" t="s">
        <v>5</v>
      </c>
      <c r="N6" s="296"/>
      <c r="O6" s="296" t="s">
        <v>4</v>
      </c>
      <c r="P6" s="296" t="s">
        <v>5</v>
      </c>
      <c r="Q6" s="296"/>
      <c r="R6" s="296" t="s">
        <v>4</v>
      </c>
      <c r="S6" s="296" t="s">
        <v>5</v>
      </c>
      <c r="T6" s="296"/>
      <c r="U6" s="310" t="s">
        <v>726</v>
      </c>
    </row>
    <row r="7" spans="1:21" ht="49.5" customHeight="1">
      <c r="A7" s="348"/>
      <c r="B7" s="350"/>
      <c r="C7" s="296"/>
      <c r="D7" s="14" t="s">
        <v>6</v>
      </c>
      <c r="E7" s="14" t="s">
        <v>7</v>
      </c>
      <c r="F7" s="296"/>
      <c r="G7" s="14" t="s">
        <v>6</v>
      </c>
      <c r="H7" s="14" t="s">
        <v>7</v>
      </c>
      <c r="I7" s="296"/>
      <c r="J7" s="14" t="s">
        <v>6</v>
      </c>
      <c r="K7" s="14" t="s">
        <v>7</v>
      </c>
      <c r="L7" s="296"/>
      <c r="M7" s="14" t="s">
        <v>6</v>
      </c>
      <c r="N7" s="14" t="s">
        <v>7</v>
      </c>
      <c r="O7" s="296"/>
      <c r="P7" s="14" t="s">
        <v>6</v>
      </c>
      <c r="Q7" s="14" t="s">
        <v>7</v>
      </c>
      <c r="R7" s="296"/>
      <c r="S7" s="14" t="s">
        <v>6</v>
      </c>
      <c r="T7" s="14" t="s">
        <v>7</v>
      </c>
      <c r="U7" s="310"/>
    </row>
    <row r="8" spans="1:21" s="6" customFormat="1" ht="21.75" customHeight="1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47">
        <v>21</v>
      </c>
    </row>
    <row r="9" spans="1:21" ht="18.75" customHeight="1">
      <c r="A9" s="15" t="s">
        <v>1</v>
      </c>
      <c r="B9" s="12" t="s">
        <v>10</v>
      </c>
      <c r="C9" s="12">
        <f>E9</f>
        <v>-898384.6</v>
      </c>
      <c r="D9" s="12">
        <v>0</v>
      </c>
      <c r="E9" s="12">
        <v>-898384.6</v>
      </c>
      <c r="F9" s="12">
        <f>H9</f>
        <v>-1088997.8</v>
      </c>
      <c r="G9" s="12">
        <v>0</v>
      </c>
      <c r="H9" s="12">
        <f>2!I7-4!K10</f>
        <v>-1088997.8</v>
      </c>
      <c r="I9" s="292">
        <f>K9</f>
        <v>-1240000</v>
      </c>
      <c r="J9" s="26">
        <v>0</v>
      </c>
      <c r="K9" s="292">
        <v>-1240000</v>
      </c>
      <c r="L9" s="26">
        <f>K9-H9</f>
        <v>-151002.19999999995</v>
      </c>
      <c r="M9" s="26">
        <v>0</v>
      </c>
      <c r="N9" s="26">
        <f>K9-H9</f>
        <v>-151002.19999999995</v>
      </c>
      <c r="O9" s="25">
        <f>Q9</f>
        <v>-1378000</v>
      </c>
      <c r="P9" s="26">
        <v>0</v>
      </c>
      <c r="Q9" s="25">
        <f>2!R7-4!T10</f>
        <v>-1378000</v>
      </c>
      <c r="R9" s="25">
        <f>T9</f>
        <v>-1446900</v>
      </c>
      <c r="S9" s="26">
        <v>0</v>
      </c>
      <c r="T9" s="25">
        <f>2!U7-4!W10</f>
        <v>-1446900</v>
      </c>
      <c r="U9" s="74"/>
    </row>
    <row r="10" spans="1:21" s="6" customFormat="1" ht="27.75" customHeight="1" thickBot="1">
      <c r="A10" s="48" t="s">
        <v>555</v>
      </c>
      <c r="B10" s="49" t="s">
        <v>556</v>
      </c>
      <c r="C10" s="49"/>
      <c r="D10" s="49"/>
      <c r="E10" s="49"/>
      <c r="F10" s="49"/>
      <c r="G10" s="49"/>
      <c r="H10" s="49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76"/>
    </row>
    <row r="11" spans="2:20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9:20" ht="12.75" customHeight="1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9:20" ht="12.75" customHeight="1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9:20" ht="12.75" customHeight="1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9:20" ht="12.75" customHeight="1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9:20" ht="12.75" customHeight="1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</sheetData>
  <sheetProtection/>
  <mergeCells count="23">
    <mergeCell ref="O5:Q5"/>
    <mergeCell ref="R5:T5"/>
    <mergeCell ref="I6:I7"/>
    <mergeCell ref="C6:C7"/>
    <mergeCell ref="O6:O7"/>
    <mergeCell ref="P6:Q6"/>
    <mergeCell ref="U6:U7"/>
    <mergeCell ref="T2:U2"/>
    <mergeCell ref="L5:N5"/>
    <mergeCell ref="L6:L7"/>
    <mergeCell ref="M6:N6"/>
    <mergeCell ref="A3:T3"/>
    <mergeCell ref="I5:K5"/>
    <mergeCell ref="R6:R7"/>
    <mergeCell ref="S6:T6"/>
    <mergeCell ref="B5:B7"/>
    <mergeCell ref="A5:A7"/>
    <mergeCell ref="D6:E6"/>
    <mergeCell ref="F6:F7"/>
    <mergeCell ref="G6:H6"/>
    <mergeCell ref="J6:K6"/>
    <mergeCell ref="C5:E5"/>
    <mergeCell ref="F5:H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21"/>
  <sheetViews>
    <sheetView zoomScale="120" zoomScaleNormal="120" zoomScalePageLayoutView="0" workbookViewId="0" topLeftCell="B1">
      <selection activeCell="L202" sqref="L202"/>
    </sheetView>
  </sheetViews>
  <sheetFormatPr defaultColWidth="9.140625" defaultRowHeight="12"/>
  <cols>
    <col min="1" max="1" width="5.7109375" style="2" customWidth="1"/>
    <col min="2" max="2" width="4.421875" style="2" customWidth="1"/>
    <col min="3" max="3" width="4.7109375" style="2" customWidth="1"/>
    <col min="4" max="4" width="4.421875" style="4" customWidth="1"/>
    <col min="5" max="5" width="50.00390625" style="9" customWidth="1"/>
    <col min="6" max="6" width="6.8515625" style="110" customWidth="1"/>
    <col min="7" max="7" width="14.00390625" style="4" customWidth="1"/>
    <col min="8" max="8" width="12.8515625" style="4" customWidth="1"/>
    <col min="9" max="9" width="12.28125" style="4" customWidth="1"/>
    <col min="10" max="10" width="13.28125" style="240" customWidth="1"/>
    <col min="11" max="11" width="12.8515625" style="240" customWidth="1"/>
    <col min="12" max="12" width="13.421875" style="240" customWidth="1"/>
    <col min="13" max="13" width="14.140625" style="1" customWidth="1"/>
    <col min="14" max="14" width="14.7109375" style="1" customWidth="1"/>
    <col min="15" max="15" width="13.7109375" style="1" customWidth="1"/>
    <col min="16" max="16" width="13.421875" style="1" customWidth="1"/>
    <col min="17" max="17" width="14.421875" style="1" customWidth="1"/>
    <col min="18" max="18" width="14.8515625" style="1" customWidth="1"/>
    <col min="19" max="19" width="14.140625" style="1" customWidth="1"/>
    <col min="20" max="20" width="13.7109375" style="1" customWidth="1"/>
    <col min="21" max="21" width="13.421875" style="1" customWidth="1"/>
    <col min="22" max="22" width="13.140625" style="1" customWidth="1"/>
    <col min="23" max="23" width="12.8515625" style="1" customWidth="1"/>
    <col min="24" max="24" width="14.28125" style="1" customWidth="1"/>
    <col min="25" max="25" width="30.140625" style="0" customWidth="1"/>
  </cols>
  <sheetData>
    <row r="1" spans="23:25" ht="11.25">
      <c r="W1" s="351" t="s">
        <v>633</v>
      </c>
      <c r="X1" s="351"/>
      <c r="Y1" s="351"/>
    </row>
    <row r="2" spans="23:25" ht="11.25">
      <c r="W2" s="351" t="s">
        <v>634</v>
      </c>
      <c r="X2" s="351"/>
      <c r="Y2" s="351"/>
    </row>
    <row r="3" spans="1:25" ht="20.25" customHeight="1" thickBot="1">
      <c r="A3" s="352" t="s">
        <v>727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</row>
    <row r="4" spans="1:25" ht="22.5" customHeight="1">
      <c r="A4" s="353" t="s">
        <v>1</v>
      </c>
      <c r="B4" s="355" t="s">
        <v>188</v>
      </c>
      <c r="C4" s="355" t="s">
        <v>189</v>
      </c>
      <c r="D4" s="355" t="s">
        <v>190</v>
      </c>
      <c r="E4" s="298" t="s">
        <v>594</v>
      </c>
      <c r="F4" s="357" t="s">
        <v>3</v>
      </c>
      <c r="G4" s="303" t="s">
        <v>728</v>
      </c>
      <c r="H4" s="303"/>
      <c r="I4" s="303"/>
      <c r="J4" s="340" t="s">
        <v>720</v>
      </c>
      <c r="K4" s="340"/>
      <c r="L4" s="340"/>
      <c r="M4" s="303" t="s">
        <v>184</v>
      </c>
      <c r="N4" s="303"/>
      <c r="O4" s="303"/>
      <c r="P4" s="298" t="s">
        <v>721</v>
      </c>
      <c r="Q4" s="298"/>
      <c r="R4" s="298"/>
      <c r="S4" s="303" t="s">
        <v>185</v>
      </c>
      <c r="T4" s="303"/>
      <c r="U4" s="303"/>
      <c r="V4" s="303" t="s">
        <v>722</v>
      </c>
      <c r="W4" s="303"/>
      <c r="X4" s="303"/>
      <c r="Y4" s="72" t="s">
        <v>617</v>
      </c>
    </row>
    <row r="5" spans="1:25" ht="18.75" customHeight="1">
      <c r="A5" s="354"/>
      <c r="B5" s="356"/>
      <c r="C5" s="356"/>
      <c r="D5" s="356"/>
      <c r="E5" s="344"/>
      <c r="F5" s="358"/>
      <c r="G5" s="296" t="s">
        <v>4</v>
      </c>
      <c r="H5" s="296" t="s">
        <v>5</v>
      </c>
      <c r="I5" s="296"/>
      <c r="J5" s="297" t="s">
        <v>4</v>
      </c>
      <c r="K5" s="297" t="s">
        <v>5</v>
      </c>
      <c r="L5" s="297"/>
      <c r="M5" s="296" t="s">
        <v>4</v>
      </c>
      <c r="N5" s="296" t="s">
        <v>5</v>
      </c>
      <c r="O5" s="296"/>
      <c r="P5" s="296" t="s">
        <v>4</v>
      </c>
      <c r="Q5" s="296" t="s">
        <v>5</v>
      </c>
      <c r="R5" s="296"/>
      <c r="S5" s="296" t="s">
        <v>4</v>
      </c>
      <c r="T5" s="296" t="s">
        <v>5</v>
      </c>
      <c r="U5" s="296"/>
      <c r="V5" s="296" t="s">
        <v>4</v>
      </c>
      <c r="W5" s="296" t="s">
        <v>5</v>
      </c>
      <c r="X5" s="296"/>
      <c r="Y5" s="310" t="s">
        <v>730</v>
      </c>
    </row>
    <row r="6" spans="1:25" ht="41.25" customHeight="1">
      <c r="A6" s="354"/>
      <c r="B6" s="356"/>
      <c r="C6" s="356"/>
      <c r="D6" s="356"/>
      <c r="E6" s="344"/>
      <c r="F6" s="358"/>
      <c r="G6" s="296"/>
      <c r="H6" s="14" t="s">
        <v>6</v>
      </c>
      <c r="I6" s="14" t="s">
        <v>7</v>
      </c>
      <c r="J6" s="297"/>
      <c r="K6" s="81" t="s">
        <v>6</v>
      </c>
      <c r="L6" s="81" t="s">
        <v>7</v>
      </c>
      <c r="M6" s="296"/>
      <c r="N6" s="14" t="s">
        <v>6</v>
      </c>
      <c r="O6" s="14" t="s">
        <v>7</v>
      </c>
      <c r="P6" s="296"/>
      <c r="Q6" s="14" t="s">
        <v>6</v>
      </c>
      <c r="R6" s="14" t="s">
        <v>7</v>
      </c>
      <c r="S6" s="296"/>
      <c r="T6" s="14" t="s">
        <v>6</v>
      </c>
      <c r="U6" s="14" t="s">
        <v>7</v>
      </c>
      <c r="V6" s="296"/>
      <c r="W6" s="14" t="s">
        <v>6</v>
      </c>
      <c r="X6" s="14" t="s">
        <v>7</v>
      </c>
      <c r="Y6" s="310"/>
    </row>
    <row r="7" spans="1:25" ht="19.5" customHeight="1">
      <c r="A7" s="39">
        <v>1</v>
      </c>
      <c r="B7" s="40">
        <v>2</v>
      </c>
      <c r="C7" s="40">
        <v>3</v>
      </c>
      <c r="D7" s="40">
        <v>4</v>
      </c>
      <c r="E7" s="40">
        <v>5</v>
      </c>
      <c r="F7" s="111">
        <v>6</v>
      </c>
      <c r="G7" s="40">
        <v>7</v>
      </c>
      <c r="H7" s="40">
        <v>8</v>
      </c>
      <c r="I7" s="40">
        <v>9</v>
      </c>
      <c r="J7" s="241">
        <v>10</v>
      </c>
      <c r="K7" s="241">
        <v>11</v>
      </c>
      <c r="L7" s="241">
        <v>12</v>
      </c>
      <c r="M7" s="40">
        <v>13</v>
      </c>
      <c r="N7" s="40">
        <v>14</v>
      </c>
      <c r="O7" s="40">
        <v>15</v>
      </c>
      <c r="P7" s="40">
        <v>16</v>
      </c>
      <c r="Q7" s="40">
        <v>17</v>
      </c>
      <c r="R7" s="40">
        <v>18</v>
      </c>
      <c r="S7" s="40">
        <v>19</v>
      </c>
      <c r="T7" s="40">
        <v>20</v>
      </c>
      <c r="U7" s="40">
        <v>21</v>
      </c>
      <c r="V7" s="40">
        <v>22</v>
      </c>
      <c r="W7" s="40">
        <v>23</v>
      </c>
      <c r="X7" s="40">
        <v>24</v>
      </c>
      <c r="Y7" s="13">
        <v>22</v>
      </c>
    </row>
    <row r="8" spans="1:25" s="119" customFormat="1" ht="21" customHeight="1">
      <c r="A8" s="112" t="s">
        <v>10</v>
      </c>
      <c r="B8" s="113" t="s">
        <v>10</v>
      </c>
      <c r="C8" s="113" t="s">
        <v>10</v>
      </c>
      <c r="D8" s="113" t="s">
        <v>10</v>
      </c>
      <c r="E8" s="114" t="s">
        <v>192</v>
      </c>
      <c r="F8" s="115"/>
      <c r="G8" s="242">
        <f>H8+I8</f>
        <v>4072680.6</v>
      </c>
      <c r="H8" s="242">
        <v>3174296</v>
      </c>
      <c r="I8" s="242">
        <v>898384.6</v>
      </c>
      <c r="J8" s="242">
        <f>K8+L8</f>
        <v>4619407.842</v>
      </c>
      <c r="K8" s="242">
        <v>3530410</v>
      </c>
      <c r="L8" s="242">
        <v>1088997.842</v>
      </c>
      <c r="M8" s="116">
        <f>N8+O8</f>
        <v>5201896.4</v>
      </c>
      <c r="N8" s="267">
        <v>4101896.4</v>
      </c>
      <c r="O8" s="117">
        <v>1100000</v>
      </c>
      <c r="P8" s="117">
        <f>M8-J8</f>
        <v>582488.5580000002</v>
      </c>
      <c r="Q8" s="117">
        <f>N8-K8</f>
        <v>571486.3999999999</v>
      </c>
      <c r="R8" s="117">
        <f>O8-L8</f>
        <v>11002.158000000054</v>
      </c>
      <c r="S8" s="117">
        <f>T8+U8</f>
        <v>5514010</v>
      </c>
      <c r="T8" s="117">
        <v>4348010</v>
      </c>
      <c r="U8" s="117">
        <f>O8*0.06+O8</f>
        <v>1166000</v>
      </c>
      <c r="V8" s="117">
        <f>W8+X8</f>
        <v>5789710</v>
      </c>
      <c r="W8" s="117">
        <v>4565410</v>
      </c>
      <c r="X8" s="117">
        <f>U8*0.05+U8</f>
        <v>1224300</v>
      </c>
      <c r="Y8" s="118"/>
    </row>
    <row r="9" spans="1:25" s="119" customFormat="1" ht="30.75" customHeight="1">
      <c r="A9" s="112" t="s">
        <v>193</v>
      </c>
      <c r="B9" s="113" t="s">
        <v>194</v>
      </c>
      <c r="C9" s="113" t="s">
        <v>195</v>
      </c>
      <c r="D9" s="113" t="s">
        <v>195</v>
      </c>
      <c r="E9" s="114" t="s">
        <v>196</v>
      </c>
      <c r="F9" s="115"/>
      <c r="G9" s="242">
        <f>H9+I9</f>
        <v>1901373.5</v>
      </c>
      <c r="H9" s="242">
        <f>H11+G42+H73</f>
        <v>1057023.5</v>
      </c>
      <c r="I9" s="242">
        <v>844350</v>
      </c>
      <c r="J9" s="242">
        <f>K9+L9</f>
        <v>2133175.3</v>
      </c>
      <c r="K9" s="242">
        <f>K11+J42+K73</f>
        <v>1044177.5</v>
      </c>
      <c r="L9" s="242">
        <v>1088997.8</v>
      </c>
      <c r="M9" s="116">
        <f aca="true" t="shared" si="0" ref="M9:M73">N9+O9</f>
        <v>2486451.4574499996</v>
      </c>
      <c r="N9" s="117">
        <f aca="true" t="shared" si="1" ref="N9:N73">K9*9.95%+K9</f>
        <v>1148073.16125</v>
      </c>
      <c r="O9" s="117">
        <f aca="true" t="shared" si="2" ref="O9:O73">L9*22.9%+L9</f>
        <v>1338378.2962</v>
      </c>
      <c r="P9" s="117">
        <f aca="true" t="shared" si="3" ref="P9:P23">M9-J9</f>
        <v>353276.1574499998</v>
      </c>
      <c r="Q9" s="117">
        <f aca="true" t="shared" si="4" ref="Q9:Q73">N9-K9</f>
        <v>103895.66124999989</v>
      </c>
      <c r="R9" s="117">
        <f aca="true" t="shared" si="5" ref="R9:R73">O9-L9</f>
        <v>249380.49619999994</v>
      </c>
      <c r="S9" s="117">
        <f aca="true" t="shared" si="6" ref="S9:S73">T9+U9</f>
        <v>2635638.544897</v>
      </c>
      <c r="T9" s="117">
        <f aca="true" t="shared" si="7" ref="T9:T73">N9*0.06+N9</f>
        <v>1216957.5509249999</v>
      </c>
      <c r="U9" s="117">
        <f aca="true" t="shared" si="8" ref="U9:U73">O9*0.06+O9</f>
        <v>1418680.993972</v>
      </c>
      <c r="V9" s="117">
        <f>W9</f>
        <v>1277805.4284712498</v>
      </c>
      <c r="W9" s="117">
        <f aca="true" t="shared" si="9" ref="W9:W73">T9*0.05+T9</f>
        <v>1277805.4284712498</v>
      </c>
      <c r="X9" s="117">
        <f aca="true" t="shared" si="10" ref="X9:X73">U9*0.05+U9</f>
        <v>1489615.0436706</v>
      </c>
      <c r="Y9" s="120"/>
    </row>
    <row r="10" spans="1:25" ht="12.75" customHeight="1">
      <c r="A10" s="20"/>
      <c r="B10" s="22"/>
      <c r="C10" s="22"/>
      <c r="D10" s="53"/>
      <c r="E10" s="54" t="s">
        <v>5</v>
      </c>
      <c r="F10" s="111"/>
      <c r="G10" s="243"/>
      <c r="H10" s="243"/>
      <c r="I10" s="243"/>
      <c r="J10" s="243"/>
      <c r="K10" s="243"/>
      <c r="L10" s="243"/>
      <c r="M10" s="116">
        <f t="shared" si="0"/>
        <v>0</v>
      </c>
      <c r="N10" s="117">
        <f t="shared" si="1"/>
        <v>0</v>
      </c>
      <c r="O10" s="117">
        <f t="shared" si="2"/>
        <v>0</v>
      </c>
      <c r="P10" s="117">
        <f t="shared" si="3"/>
        <v>0</v>
      </c>
      <c r="Q10" s="117">
        <f t="shared" si="4"/>
        <v>0</v>
      </c>
      <c r="R10" s="117">
        <f t="shared" si="5"/>
        <v>0</v>
      </c>
      <c r="S10" s="117">
        <f t="shared" si="6"/>
        <v>0</v>
      </c>
      <c r="T10" s="117">
        <f t="shared" si="7"/>
        <v>0</v>
      </c>
      <c r="U10" s="117">
        <f t="shared" si="8"/>
        <v>0</v>
      </c>
      <c r="V10" s="26"/>
      <c r="W10" s="117">
        <f t="shared" si="9"/>
        <v>0</v>
      </c>
      <c r="X10" s="117">
        <f t="shared" si="10"/>
        <v>0</v>
      </c>
      <c r="Y10" s="74"/>
    </row>
    <row r="11" spans="1:25" s="119" customFormat="1" ht="50.25" customHeight="1">
      <c r="A11" s="112" t="s">
        <v>197</v>
      </c>
      <c r="B11" s="113" t="s">
        <v>194</v>
      </c>
      <c r="C11" s="113" t="s">
        <v>198</v>
      </c>
      <c r="D11" s="113" t="s">
        <v>195</v>
      </c>
      <c r="E11" s="121" t="s">
        <v>199</v>
      </c>
      <c r="F11" s="122"/>
      <c r="G11" s="244">
        <f>H11+I11</f>
        <v>1725263</v>
      </c>
      <c r="H11" s="244">
        <f>H13</f>
        <v>895282.1</v>
      </c>
      <c r="I11" s="244">
        <f>I13</f>
        <v>829980.9</v>
      </c>
      <c r="J11" s="244">
        <f>K11+L11</f>
        <v>925273.1</v>
      </c>
      <c r="K11" s="244">
        <v>873273.1</v>
      </c>
      <c r="L11" s="244">
        <v>52000</v>
      </c>
      <c r="M11" s="116">
        <f t="shared" si="0"/>
        <v>1024071.77345</v>
      </c>
      <c r="N11" s="117">
        <f t="shared" si="1"/>
        <v>960163.77345</v>
      </c>
      <c r="O11" s="117">
        <f t="shared" si="2"/>
        <v>63908</v>
      </c>
      <c r="P11" s="117">
        <f t="shared" si="3"/>
        <v>98798.67345</v>
      </c>
      <c r="Q11" s="117">
        <f t="shared" si="4"/>
        <v>86890.67345</v>
      </c>
      <c r="R11" s="117">
        <f t="shared" si="5"/>
        <v>11908</v>
      </c>
      <c r="S11" s="117">
        <f t="shared" si="6"/>
        <v>1085516.079857</v>
      </c>
      <c r="T11" s="117">
        <f t="shared" si="7"/>
        <v>1017773.5998569999</v>
      </c>
      <c r="U11" s="117">
        <f t="shared" si="8"/>
        <v>67742.48</v>
      </c>
      <c r="V11" s="117">
        <f>W11</f>
        <v>1068662.2798498499</v>
      </c>
      <c r="W11" s="117">
        <f t="shared" si="9"/>
        <v>1068662.2798498499</v>
      </c>
      <c r="X11" s="117">
        <f t="shared" si="10"/>
        <v>71129.60399999999</v>
      </c>
      <c r="Y11" s="123"/>
    </row>
    <row r="12" spans="1:25" ht="12.75" customHeight="1">
      <c r="A12" s="20"/>
      <c r="B12" s="22"/>
      <c r="C12" s="22"/>
      <c r="D12" s="53"/>
      <c r="E12" s="54" t="s">
        <v>200</v>
      </c>
      <c r="F12" s="111"/>
      <c r="G12" s="243"/>
      <c r="H12" s="243"/>
      <c r="I12" s="243"/>
      <c r="J12" s="243"/>
      <c r="K12" s="243"/>
      <c r="L12" s="243"/>
      <c r="M12" s="116">
        <f t="shared" si="0"/>
        <v>0</v>
      </c>
      <c r="N12" s="117">
        <f t="shared" si="1"/>
        <v>0</v>
      </c>
      <c r="O12" s="117">
        <f t="shared" si="2"/>
        <v>0</v>
      </c>
      <c r="P12" s="117">
        <f t="shared" si="3"/>
        <v>0</v>
      </c>
      <c r="Q12" s="117">
        <f t="shared" si="4"/>
        <v>0</v>
      </c>
      <c r="R12" s="117">
        <f t="shared" si="5"/>
        <v>0</v>
      </c>
      <c r="S12" s="117">
        <f t="shared" si="6"/>
        <v>0</v>
      </c>
      <c r="T12" s="117">
        <f t="shared" si="7"/>
        <v>0</v>
      </c>
      <c r="U12" s="117">
        <f t="shared" si="8"/>
        <v>0</v>
      </c>
      <c r="V12" s="26"/>
      <c r="W12" s="117">
        <f t="shared" si="9"/>
        <v>0</v>
      </c>
      <c r="X12" s="117">
        <f t="shared" si="10"/>
        <v>0</v>
      </c>
      <c r="Y12" s="74"/>
    </row>
    <row r="13" spans="1:25" s="119" customFormat="1" ht="30" customHeight="1">
      <c r="A13" s="112" t="s">
        <v>201</v>
      </c>
      <c r="B13" s="113" t="s">
        <v>194</v>
      </c>
      <c r="C13" s="113" t="s">
        <v>198</v>
      </c>
      <c r="D13" s="113" t="s">
        <v>198</v>
      </c>
      <c r="E13" s="124" t="s">
        <v>202</v>
      </c>
      <c r="F13" s="125"/>
      <c r="G13" s="245">
        <f>H13+I13</f>
        <v>1725263</v>
      </c>
      <c r="H13" s="245">
        <f>H15</f>
        <v>895282.1</v>
      </c>
      <c r="I13" s="245">
        <f>I15</f>
        <v>829980.9</v>
      </c>
      <c r="J13" s="245">
        <f>K13+L13</f>
        <v>925273.1</v>
      </c>
      <c r="K13" s="245">
        <v>873273.1</v>
      </c>
      <c r="L13" s="245">
        <v>52000</v>
      </c>
      <c r="M13" s="116">
        <f t="shared" si="0"/>
        <v>1024071.77345</v>
      </c>
      <c r="N13" s="117">
        <f t="shared" si="1"/>
        <v>960163.77345</v>
      </c>
      <c r="O13" s="117">
        <f t="shared" si="2"/>
        <v>63908</v>
      </c>
      <c r="P13" s="117">
        <f t="shared" si="3"/>
        <v>98798.67345</v>
      </c>
      <c r="Q13" s="117">
        <f t="shared" si="4"/>
        <v>86890.67345</v>
      </c>
      <c r="R13" s="117">
        <f t="shared" si="5"/>
        <v>11908</v>
      </c>
      <c r="S13" s="117">
        <f t="shared" si="6"/>
        <v>1085516.079857</v>
      </c>
      <c r="T13" s="117">
        <f t="shared" si="7"/>
        <v>1017773.5998569999</v>
      </c>
      <c r="U13" s="117">
        <f t="shared" si="8"/>
        <v>67742.48</v>
      </c>
      <c r="V13" s="117">
        <f>W13</f>
        <v>1068662.2798498499</v>
      </c>
      <c r="W13" s="117">
        <f t="shared" si="9"/>
        <v>1068662.2798498499</v>
      </c>
      <c r="X13" s="117">
        <f t="shared" si="10"/>
        <v>71129.60399999999</v>
      </c>
      <c r="Y13" s="123"/>
    </row>
    <row r="14" spans="1:25" ht="12.75" customHeight="1">
      <c r="A14" s="20"/>
      <c r="B14" s="22"/>
      <c r="C14" s="22"/>
      <c r="D14" s="53"/>
      <c r="E14" s="54" t="s">
        <v>5</v>
      </c>
      <c r="F14" s="111"/>
      <c r="G14" s="243"/>
      <c r="H14" s="243"/>
      <c r="I14" s="243"/>
      <c r="J14" s="243"/>
      <c r="K14" s="243"/>
      <c r="L14" s="243"/>
      <c r="M14" s="116">
        <f t="shared" si="0"/>
        <v>0</v>
      </c>
      <c r="N14" s="117">
        <f t="shared" si="1"/>
        <v>0</v>
      </c>
      <c r="O14" s="117">
        <f t="shared" si="2"/>
        <v>0</v>
      </c>
      <c r="P14" s="117">
        <f t="shared" si="3"/>
        <v>0</v>
      </c>
      <c r="Q14" s="117">
        <f t="shared" si="4"/>
        <v>0</v>
      </c>
      <c r="R14" s="117">
        <f t="shared" si="5"/>
        <v>0</v>
      </c>
      <c r="S14" s="117">
        <f t="shared" si="6"/>
        <v>0</v>
      </c>
      <c r="T14" s="117">
        <f t="shared" si="7"/>
        <v>0</v>
      </c>
      <c r="U14" s="117">
        <f t="shared" si="8"/>
        <v>0</v>
      </c>
      <c r="V14" s="26"/>
      <c r="W14" s="117">
        <f t="shared" si="9"/>
        <v>0</v>
      </c>
      <c r="X14" s="117">
        <f t="shared" si="10"/>
        <v>0</v>
      </c>
      <c r="Y14" s="74"/>
    </row>
    <row r="15" spans="1:25" s="119" customFormat="1" ht="16.5" customHeight="1">
      <c r="A15" s="126"/>
      <c r="B15" s="127"/>
      <c r="C15" s="127"/>
      <c r="D15" s="116"/>
      <c r="E15" s="121" t="s">
        <v>595</v>
      </c>
      <c r="F15" s="128"/>
      <c r="G15" s="246">
        <f>H15+I15</f>
        <v>1725263</v>
      </c>
      <c r="H15" s="246">
        <f>H16+H17+H18+H19+H20+H21+H22+H23+H24+H25+H26+H27+H28+H31+H32+H39+H29+H30+H33+H34+H35+H36+H38</f>
        <v>895282.1</v>
      </c>
      <c r="I15" s="246">
        <f>I41+I40</f>
        <v>829980.9</v>
      </c>
      <c r="J15" s="246">
        <f>K15+L15</f>
        <v>925273.1</v>
      </c>
      <c r="K15" s="246">
        <v>873273.1</v>
      </c>
      <c r="L15" s="246">
        <v>52000</v>
      </c>
      <c r="M15" s="116">
        <f t="shared" si="0"/>
        <v>1024071.77345</v>
      </c>
      <c r="N15" s="117">
        <f t="shared" si="1"/>
        <v>960163.77345</v>
      </c>
      <c r="O15" s="117">
        <f t="shared" si="2"/>
        <v>63908</v>
      </c>
      <c r="P15" s="117">
        <f t="shared" si="3"/>
        <v>98798.67345</v>
      </c>
      <c r="Q15" s="117">
        <f t="shared" si="4"/>
        <v>86890.67345</v>
      </c>
      <c r="R15" s="117">
        <f t="shared" si="5"/>
        <v>11908</v>
      </c>
      <c r="S15" s="117">
        <f t="shared" si="6"/>
        <v>1085516.079857</v>
      </c>
      <c r="T15" s="117">
        <f t="shared" si="7"/>
        <v>1017773.5998569999</v>
      </c>
      <c r="U15" s="117">
        <f t="shared" si="8"/>
        <v>67742.48</v>
      </c>
      <c r="V15" s="117">
        <f>W15</f>
        <v>1068662.2798498499</v>
      </c>
      <c r="W15" s="117">
        <f t="shared" si="9"/>
        <v>1068662.2798498499</v>
      </c>
      <c r="X15" s="117">
        <f t="shared" si="10"/>
        <v>71129.60399999999</v>
      </c>
      <c r="Y15" s="123"/>
    </row>
    <row r="16" spans="1:25" ht="21" customHeight="1">
      <c r="A16" s="20"/>
      <c r="B16" s="22"/>
      <c r="C16" s="22"/>
      <c r="D16" s="53"/>
      <c r="E16" s="54" t="s">
        <v>383</v>
      </c>
      <c r="F16" s="111" t="s">
        <v>382</v>
      </c>
      <c r="G16" s="241">
        <f>H16</f>
        <v>706000</v>
      </c>
      <c r="H16" s="241">
        <v>706000</v>
      </c>
      <c r="I16" s="241"/>
      <c r="J16" s="241">
        <f>K16</f>
        <v>623000</v>
      </c>
      <c r="K16" s="241">
        <v>623000</v>
      </c>
      <c r="L16" s="241">
        <v>0</v>
      </c>
      <c r="M16" s="116">
        <f t="shared" si="0"/>
        <v>684988.5</v>
      </c>
      <c r="N16" s="117">
        <f t="shared" si="1"/>
        <v>684988.5</v>
      </c>
      <c r="O16" s="117">
        <f t="shared" si="2"/>
        <v>0</v>
      </c>
      <c r="P16" s="117">
        <f t="shared" si="3"/>
        <v>61988.5</v>
      </c>
      <c r="Q16" s="117">
        <f t="shared" si="4"/>
        <v>61988.5</v>
      </c>
      <c r="R16" s="117">
        <f t="shared" si="5"/>
        <v>0</v>
      </c>
      <c r="S16" s="117">
        <f t="shared" si="6"/>
        <v>726087.81</v>
      </c>
      <c r="T16" s="117">
        <f t="shared" si="7"/>
        <v>726087.81</v>
      </c>
      <c r="U16" s="117">
        <f t="shared" si="8"/>
        <v>0</v>
      </c>
      <c r="V16" s="26">
        <f>W16</f>
        <v>762392.2005</v>
      </c>
      <c r="W16" s="117">
        <f t="shared" si="9"/>
        <v>762392.2005</v>
      </c>
      <c r="X16" s="117">
        <f t="shared" si="10"/>
        <v>0</v>
      </c>
      <c r="Y16" s="74"/>
    </row>
    <row r="17" spans="1:25" ht="27" customHeight="1">
      <c r="A17" s="20"/>
      <c r="B17" s="22"/>
      <c r="C17" s="22"/>
      <c r="D17" s="53"/>
      <c r="E17" s="54" t="s">
        <v>385</v>
      </c>
      <c r="F17" s="111" t="s">
        <v>384</v>
      </c>
      <c r="G17" s="241">
        <f aca="true" t="shared" si="11" ref="G17:G39">H17</f>
        <v>70000</v>
      </c>
      <c r="H17" s="241">
        <v>70000</v>
      </c>
      <c r="I17" s="241"/>
      <c r="J17" s="241">
        <f aca="true" t="shared" si="12" ref="J17:J39">K17</f>
        <v>85000</v>
      </c>
      <c r="K17" s="241">
        <v>85000</v>
      </c>
      <c r="L17" s="241">
        <v>0</v>
      </c>
      <c r="M17" s="116">
        <f t="shared" si="0"/>
        <v>93457.5</v>
      </c>
      <c r="N17" s="117">
        <f t="shared" si="1"/>
        <v>93457.5</v>
      </c>
      <c r="O17" s="117">
        <f t="shared" si="2"/>
        <v>0</v>
      </c>
      <c r="P17" s="117">
        <f t="shared" si="3"/>
        <v>8457.5</v>
      </c>
      <c r="Q17" s="117">
        <f t="shared" si="4"/>
        <v>8457.5</v>
      </c>
      <c r="R17" s="117">
        <f t="shared" si="5"/>
        <v>0</v>
      </c>
      <c r="S17" s="117">
        <f t="shared" si="6"/>
        <v>99064.95</v>
      </c>
      <c r="T17" s="117">
        <f t="shared" si="7"/>
        <v>99064.95</v>
      </c>
      <c r="U17" s="117">
        <f t="shared" si="8"/>
        <v>0</v>
      </c>
      <c r="V17" s="26">
        <f>W17</f>
        <v>104018.1975</v>
      </c>
      <c r="W17" s="117">
        <f t="shared" si="9"/>
        <v>104018.1975</v>
      </c>
      <c r="X17" s="117">
        <f t="shared" si="10"/>
        <v>0</v>
      </c>
      <c r="Y17" s="74"/>
    </row>
    <row r="18" spans="1:25" ht="27" customHeight="1">
      <c r="A18" s="20"/>
      <c r="B18" s="22"/>
      <c r="C18" s="22"/>
      <c r="D18" s="53"/>
      <c r="E18" s="54" t="s">
        <v>687</v>
      </c>
      <c r="F18" s="111" t="s">
        <v>688</v>
      </c>
      <c r="G18" s="241">
        <f t="shared" si="11"/>
        <v>455.1</v>
      </c>
      <c r="H18" s="241">
        <v>455.1</v>
      </c>
      <c r="I18" s="241"/>
      <c r="J18" s="241">
        <f t="shared" si="12"/>
        <v>3500</v>
      </c>
      <c r="K18" s="241">
        <v>3500</v>
      </c>
      <c r="L18" s="241">
        <v>0</v>
      </c>
      <c r="M18" s="116">
        <f t="shared" si="0"/>
        <v>3848.25</v>
      </c>
      <c r="N18" s="117">
        <f t="shared" si="1"/>
        <v>3848.25</v>
      </c>
      <c r="O18" s="117">
        <f t="shared" si="2"/>
        <v>0</v>
      </c>
      <c r="P18" s="117">
        <f t="shared" si="3"/>
        <v>348.25</v>
      </c>
      <c r="Q18" s="117">
        <f t="shared" si="4"/>
        <v>348.25</v>
      </c>
      <c r="R18" s="117">
        <f t="shared" si="5"/>
        <v>0</v>
      </c>
      <c r="S18" s="117">
        <f t="shared" si="6"/>
        <v>4079.145</v>
      </c>
      <c r="T18" s="117">
        <f t="shared" si="7"/>
        <v>4079.145</v>
      </c>
      <c r="U18" s="117">
        <f t="shared" si="8"/>
        <v>0</v>
      </c>
      <c r="V18" s="26">
        <f>W18</f>
        <v>4283.10225</v>
      </c>
      <c r="W18" s="117">
        <f t="shared" si="9"/>
        <v>4283.10225</v>
      </c>
      <c r="X18" s="117">
        <f t="shared" si="10"/>
        <v>0</v>
      </c>
      <c r="Y18" s="74"/>
    </row>
    <row r="19" spans="1:25" ht="21" customHeight="1">
      <c r="A19" s="20"/>
      <c r="B19" s="22"/>
      <c r="C19" s="22"/>
      <c r="D19" s="53"/>
      <c r="E19" s="54" t="s">
        <v>391</v>
      </c>
      <c r="F19" s="111" t="s">
        <v>390</v>
      </c>
      <c r="G19" s="241">
        <f t="shared" si="11"/>
        <v>15740.6</v>
      </c>
      <c r="H19" s="241">
        <v>15740.6</v>
      </c>
      <c r="I19" s="241"/>
      <c r="J19" s="241">
        <f t="shared" si="12"/>
        <v>20300</v>
      </c>
      <c r="K19" s="241">
        <v>20300</v>
      </c>
      <c r="L19" s="241">
        <v>0</v>
      </c>
      <c r="M19" s="116">
        <f t="shared" si="0"/>
        <v>22319.85</v>
      </c>
      <c r="N19" s="117">
        <f t="shared" si="1"/>
        <v>22319.85</v>
      </c>
      <c r="O19" s="117">
        <f t="shared" si="2"/>
        <v>0</v>
      </c>
      <c r="P19" s="117">
        <f t="shared" si="3"/>
        <v>2019.8499999999985</v>
      </c>
      <c r="Q19" s="117">
        <f t="shared" si="4"/>
        <v>2019.8499999999985</v>
      </c>
      <c r="R19" s="117">
        <f t="shared" si="5"/>
        <v>0</v>
      </c>
      <c r="S19" s="117">
        <f t="shared" si="6"/>
        <v>23659.040999999997</v>
      </c>
      <c r="T19" s="117">
        <f t="shared" si="7"/>
        <v>23659.040999999997</v>
      </c>
      <c r="U19" s="117">
        <f t="shared" si="8"/>
        <v>0</v>
      </c>
      <c r="V19" s="26">
        <f>W19</f>
        <v>24841.993049999997</v>
      </c>
      <c r="W19" s="117">
        <f t="shared" si="9"/>
        <v>24841.993049999997</v>
      </c>
      <c r="X19" s="117">
        <f t="shared" si="10"/>
        <v>0</v>
      </c>
      <c r="Y19" s="74"/>
    </row>
    <row r="20" spans="1:25" ht="21" customHeight="1">
      <c r="A20" s="20"/>
      <c r="B20" s="22"/>
      <c r="C20" s="22"/>
      <c r="D20" s="53"/>
      <c r="E20" s="54" t="s">
        <v>393</v>
      </c>
      <c r="F20" s="111" t="s">
        <v>392</v>
      </c>
      <c r="G20" s="241">
        <f t="shared" si="11"/>
        <v>600</v>
      </c>
      <c r="H20" s="241">
        <v>600</v>
      </c>
      <c r="I20" s="241"/>
      <c r="J20" s="241">
        <f t="shared" si="12"/>
        <v>1200</v>
      </c>
      <c r="K20" s="241">
        <v>1200</v>
      </c>
      <c r="L20" s="241">
        <v>0</v>
      </c>
      <c r="M20" s="116">
        <f t="shared" si="0"/>
        <v>1319.4</v>
      </c>
      <c r="N20" s="117">
        <f t="shared" si="1"/>
        <v>1319.4</v>
      </c>
      <c r="O20" s="117">
        <f t="shared" si="2"/>
        <v>0</v>
      </c>
      <c r="P20" s="117">
        <f t="shared" si="3"/>
        <v>119.40000000000009</v>
      </c>
      <c r="Q20" s="117">
        <f t="shared" si="4"/>
        <v>119.40000000000009</v>
      </c>
      <c r="R20" s="117">
        <f t="shared" si="5"/>
        <v>0</v>
      </c>
      <c r="S20" s="117">
        <f t="shared" si="6"/>
        <v>1398.564</v>
      </c>
      <c r="T20" s="117">
        <f t="shared" si="7"/>
        <v>1398.564</v>
      </c>
      <c r="U20" s="117">
        <f t="shared" si="8"/>
        <v>0</v>
      </c>
      <c r="V20" s="26">
        <f aca="true" t="shared" si="13" ref="V20:V38">W20</f>
        <v>1468.4922000000001</v>
      </c>
      <c r="W20" s="117">
        <f t="shared" si="9"/>
        <v>1468.4922000000001</v>
      </c>
      <c r="X20" s="117">
        <f t="shared" si="10"/>
        <v>0</v>
      </c>
      <c r="Y20" s="74"/>
    </row>
    <row r="21" spans="1:25" ht="21" customHeight="1">
      <c r="A21" s="20"/>
      <c r="B21" s="22"/>
      <c r="C21" s="22"/>
      <c r="D21" s="53"/>
      <c r="E21" s="54" t="s">
        <v>395</v>
      </c>
      <c r="F21" s="111" t="s">
        <v>394</v>
      </c>
      <c r="G21" s="241">
        <f t="shared" si="11"/>
        <v>4915.4</v>
      </c>
      <c r="H21" s="241">
        <v>4915.4</v>
      </c>
      <c r="I21" s="241"/>
      <c r="J21" s="241">
        <f t="shared" si="12"/>
        <v>6300</v>
      </c>
      <c r="K21" s="241">
        <v>6300</v>
      </c>
      <c r="L21" s="241">
        <v>0</v>
      </c>
      <c r="M21" s="116">
        <f t="shared" si="0"/>
        <v>6926.85</v>
      </c>
      <c r="N21" s="117">
        <f t="shared" si="1"/>
        <v>6926.85</v>
      </c>
      <c r="O21" s="117">
        <f t="shared" si="2"/>
        <v>0</v>
      </c>
      <c r="P21" s="117">
        <f t="shared" si="3"/>
        <v>626.8500000000004</v>
      </c>
      <c r="Q21" s="117">
        <f t="shared" si="4"/>
        <v>626.8500000000004</v>
      </c>
      <c r="R21" s="117">
        <f t="shared" si="5"/>
        <v>0</v>
      </c>
      <c r="S21" s="117">
        <f t="shared" si="6"/>
        <v>7342.461</v>
      </c>
      <c r="T21" s="117">
        <f t="shared" si="7"/>
        <v>7342.461</v>
      </c>
      <c r="U21" s="117">
        <f t="shared" si="8"/>
        <v>0</v>
      </c>
      <c r="V21" s="26">
        <f t="shared" si="13"/>
        <v>7709.58405</v>
      </c>
      <c r="W21" s="117">
        <f t="shared" si="9"/>
        <v>7709.58405</v>
      </c>
      <c r="X21" s="117">
        <f t="shared" si="10"/>
        <v>0</v>
      </c>
      <c r="Y21" s="74"/>
    </row>
    <row r="22" spans="1:25" ht="21" customHeight="1">
      <c r="A22" s="20"/>
      <c r="B22" s="22"/>
      <c r="C22" s="22"/>
      <c r="D22" s="53"/>
      <c r="E22" s="54" t="s">
        <v>397</v>
      </c>
      <c r="F22" s="111" t="s">
        <v>396</v>
      </c>
      <c r="G22" s="241">
        <f t="shared" si="11"/>
        <v>2365</v>
      </c>
      <c r="H22" s="241">
        <v>2365</v>
      </c>
      <c r="I22" s="241"/>
      <c r="J22" s="241">
        <f t="shared" si="12"/>
        <v>3050</v>
      </c>
      <c r="K22" s="241">
        <v>3050</v>
      </c>
      <c r="L22" s="241">
        <v>0</v>
      </c>
      <c r="M22" s="116">
        <f t="shared" si="0"/>
        <v>3353.475</v>
      </c>
      <c r="N22" s="117">
        <f t="shared" si="1"/>
        <v>3353.475</v>
      </c>
      <c r="O22" s="117">
        <f t="shared" si="2"/>
        <v>0</v>
      </c>
      <c r="P22" s="117">
        <f t="shared" si="3"/>
        <v>303.4749999999999</v>
      </c>
      <c r="Q22" s="117">
        <f t="shared" si="4"/>
        <v>303.4749999999999</v>
      </c>
      <c r="R22" s="117">
        <f t="shared" si="5"/>
        <v>0</v>
      </c>
      <c r="S22" s="117">
        <f t="shared" si="6"/>
        <v>3554.6835</v>
      </c>
      <c r="T22" s="117">
        <f t="shared" si="7"/>
        <v>3554.6835</v>
      </c>
      <c r="U22" s="117">
        <f t="shared" si="8"/>
        <v>0</v>
      </c>
      <c r="V22" s="26">
        <f t="shared" si="13"/>
        <v>3732.417675</v>
      </c>
      <c r="W22" s="117">
        <f t="shared" si="9"/>
        <v>3732.417675</v>
      </c>
      <c r="X22" s="117">
        <f t="shared" si="10"/>
        <v>0</v>
      </c>
      <c r="Y22" s="74"/>
    </row>
    <row r="23" spans="1:25" ht="20.25" customHeight="1">
      <c r="A23" s="20"/>
      <c r="B23" s="22"/>
      <c r="C23" s="22"/>
      <c r="D23" s="53"/>
      <c r="E23" s="54" t="s">
        <v>399</v>
      </c>
      <c r="F23" s="111" t="s">
        <v>398</v>
      </c>
      <c r="G23" s="241">
        <f t="shared" si="11"/>
        <v>620</v>
      </c>
      <c r="H23" s="241">
        <v>620</v>
      </c>
      <c r="I23" s="241"/>
      <c r="J23" s="241">
        <f t="shared" si="12"/>
        <v>920</v>
      </c>
      <c r="K23" s="241">
        <v>920</v>
      </c>
      <c r="L23" s="241">
        <v>0</v>
      </c>
      <c r="M23" s="116">
        <f t="shared" si="0"/>
        <v>1011.54</v>
      </c>
      <c r="N23" s="117">
        <f t="shared" si="1"/>
        <v>1011.54</v>
      </c>
      <c r="O23" s="117">
        <f t="shared" si="2"/>
        <v>0</v>
      </c>
      <c r="P23" s="117">
        <f t="shared" si="3"/>
        <v>91.53999999999996</v>
      </c>
      <c r="Q23" s="117">
        <f t="shared" si="4"/>
        <v>91.53999999999996</v>
      </c>
      <c r="R23" s="117">
        <f t="shared" si="5"/>
        <v>0</v>
      </c>
      <c r="S23" s="117">
        <f t="shared" si="6"/>
        <v>1072.2323999999999</v>
      </c>
      <c r="T23" s="117">
        <f t="shared" si="7"/>
        <v>1072.2323999999999</v>
      </c>
      <c r="U23" s="117">
        <f t="shared" si="8"/>
        <v>0</v>
      </c>
      <c r="V23" s="26">
        <f t="shared" si="13"/>
        <v>1125.8440199999998</v>
      </c>
      <c r="W23" s="117">
        <f t="shared" si="9"/>
        <v>1125.8440199999998</v>
      </c>
      <c r="X23" s="117">
        <f t="shared" si="10"/>
        <v>0</v>
      </c>
      <c r="Y23" s="74"/>
    </row>
    <row r="24" spans="1:25" ht="21" customHeight="1">
      <c r="A24" s="20"/>
      <c r="B24" s="22"/>
      <c r="C24" s="22"/>
      <c r="D24" s="53"/>
      <c r="E24" s="54" t="s">
        <v>403</v>
      </c>
      <c r="F24" s="111" t="s">
        <v>402</v>
      </c>
      <c r="G24" s="241">
        <f t="shared" si="11"/>
        <v>2100</v>
      </c>
      <c r="H24" s="241">
        <v>2100</v>
      </c>
      <c r="I24" s="241"/>
      <c r="J24" s="241">
        <f t="shared" si="12"/>
        <v>3200</v>
      </c>
      <c r="K24" s="241">
        <v>3200</v>
      </c>
      <c r="L24" s="241">
        <v>0</v>
      </c>
      <c r="M24" s="116">
        <f t="shared" si="0"/>
        <v>3518.4</v>
      </c>
      <c r="N24" s="117">
        <f t="shared" si="1"/>
        <v>3518.4</v>
      </c>
      <c r="O24" s="117">
        <f t="shared" si="2"/>
        <v>0</v>
      </c>
      <c r="P24" s="117">
        <f aca="true" t="shared" si="14" ref="P24:P88">M24-J24</f>
        <v>318.4000000000001</v>
      </c>
      <c r="Q24" s="117">
        <f t="shared" si="4"/>
        <v>318.4000000000001</v>
      </c>
      <c r="R24" s="117">
        <f t="shared" si="5"/>
        <v>0</v>
      </c>
      <c r="S24" s="117">
        <f t="shared" si="6"/>
        <v>3729.504</v>
      </c>
      <c r="T24" s="117">
        <f t="shared" si="7"/>
        <v>3729.504</v>
      </c>
      <c r="U24" s="117">
        <f t="shared" si="8"/>
        <v>0</v>
      </c>
      <c r="V24" s="26">
        <f t="shared" si="13"/>
        <v>3915.9791999999998</v>
      </c>
      <c r="W24" s="117">
        <f t="shared" si="9"/>
        <v>3915.9791999999998</v>
      </c>
      <c r="X24" s="117">
        <f t="shared" si="10"/>
        <v>0</v>
      </c>
      <c r="Y24" s="74"/>
    </row>
    <row r="25" spans="1:25" ht="21" customHeight="1">
      <c r="A25" s="20"/>
      <c r="B25" s="22"/>
      <c r="C25" s="22"/>
      <c r="D25" s="53"/>
      <c r="E25" s="54" t="s">
        <v>405</v>
      </c>
      <c r="F25" s="111" t="s">
        <v>404</v>
      </c>
      <c r="G25" s="241">
        <f t="shared" si="11"/>
        <v>3000</v>
      </c>
      <c r="H25" s="241">
        <v>3000</v>
      </c>
      <c r="I25" s="241"/>
      <c r="J25" s="241">
        <f t="shared" si="12"/>
        <v>3000</v>
      </c>
      <c r="K25" s="241">
        <v>3000</v>
      </c>
      <c r="L25" s="241">
        <v>0</v>
      </c>
      <c r="M25" s="116">
        <f t="shared" si="0"/>
        <v>3298.5</v>
      </c>
      <c r="N25" s="117">
        <f t="shared" si="1"/>
        <v>3298.5</v>
      </c>
      <c r="O25" s="117">
        <f t="shared" si="2"/>
        <v>0</v>
      </c>
      <c r="P25" s="117">
        <f t="shared" si="14"/>
        <v>298.5</v>
      </c>
      <c r="Q25" s="117">
        <f t="shared" si="4"/>
        <v>298.5</v>
      </c>
      <c r="R25" s="117">
        <f t="shared" si="5"/>
        <v>0</v>
      </c>
      <c r="S25" s="117">
        <f t="shared" si="6"/>
        <v>3496.41</v>
      </c>
      <c r="T25" s="117">
        <f t="shared" si="7"/>
        <v>3496.41</v>
      </c>
      <c r="U25" s="117">
        <f t="shared" si="8"/>
        <v>0</v>
      </c>
      <c r="V25" s="26">
        <f t="shared" si="13"/>
        <v>3671.2304999999997</v>
      </c>
      <c r="W25" s="117">
        <f t="shared" si="9"/>
        <v>3671.2304999999997</v>
      </c>
      <c r="X25" s="117">
        <f t="shared" si="10"/>
        <v>0</v>
      </c>
      <c r="Y25" s="74"/>
    </row>
    <row r="26" spans="1:25" ht="21" customHeight="1">
      <c r="A26" s="20"/>
      <c r="B26" s="22"/>
      <c r="C26" s="22"/>
      <c r="D26" s="53"/>
      <c r="E26" s="54" t="s">
        <v>409</v>
      </c>
      <c r="F26" s="111" t="s">
        <v>408</v>
      </c>
      <c r="G26" s="241">
        <f t="shared" si="11"/>
        <v>2000</v>
      </c>
      <c r="H26" s="241">
        <v>2000</v>
      </c>
      <c r="I26" s="241"/>
      <c r="J26" s="241">
        <f t="shared" si="12"/>
        <v>2000</v>
      </c>
      <c r="K26" s="241">
        <v>2000</v>
      </c>
      <c r="L26" s="241">
        <v>0</v>
      </c>
      <c r="M26" s="116">
        <f t="shared" si="0"/>
        <v>2199</v>
      </c>
      <c r="N26" s="117">
        <f t="shared" si="1"/>
        <v>2199</v>
      </c>
      <c r="O26" s="117">
        <f t="shared" si="2"/>
        <v>0</v>
      </c>
      <c r="P26" s="117">
        <f t="shared" si="14"/>
        <v>199</v>
      </c>
      <c r="Q26" s="117">
        <f t="shared" si="4"/>
        <v>199</v>
      </c>
      <c r="R26" s="117">
        <f t="shared" si="5"/>
        <v>0</v>
      </c>
      <c r="S26" s="117">
        <f t="shared" si="6"/>
        <v>2330.94</v>
      </c>
      <c r="T26" s="117">
        <f t="shared" si="7"/>
        <v>2330.94</v>
      </c>
      <c r="U26" s="117">
        <f t="shared" si="8"/>
        <v>0</v>
      </c>
      <c r="V26" s="26">
        <f t="shared" si="13"/>
        <v>2447.487</v>
      </c>
      <c r="W26" s="117">
        <f t="shared" si="9"/>
        <v>2447.487</v>
      </c>
      <c r="X26" s="117">
        <f t="shared" si="10"/>
        <v>0</v>
      </c>
      <c r="Y26" s="74"/>
    </row>
    <row r="27" spans="1:25" ht="21" customHeight="1">
      <c r="A27" s="20"/>
      <c r="B27" s="22"/>
      <c r="C27" s="22"/>
      <c r="D27" s="53"/>
      <c r="E27" s="54" t="s">
        <v>411</v>
      </c>
      <c r="F27" s="111" t="s">
        <v>410</v>
      </c>
      <c r="G27" s="241">
        <f t="shared" si="11"/>
        <v>5455</v>
      </c>
      <c r="H27" s="241">
        <v>5455</v>
      </c>
      <c r="I27" s="241"/>
      <c r="J27" s="241">
        <f t="shared" si="12"/>
        <v>6122</v>
      </c>
      <c r="K27" s="241">
        <v>6122</v>
      </c>
      <c r="L27" s="241">
        <v>0</v>
      </c>
      <c r="M27" s="116">
        <f t="shared" si="0"/>
        <v>6731.139</v>
      </c>
      <c r="N27" s="117">
        <f t="shared" si="1"/>
        <v>6731.139</v>
      </c>
      <c r="O27" s="117">
        <f t="shared" si="2"/>
        <v>0</v>
      </c>
      <c r="P27" s="117">
        <f t="shared" si="14"/>
        <v>609.1390000000001</v>
      </c>
      <c r="Q27" s="117">
        <f t="shared" si="4"/>
        <v>609.1390000000001</v>
      </c>
      <c r="R27" s="117">
        <f t="shared" si="5"/>
        <v>0</v>
      </c>
      <c r="S27" s="117">
        <f t="shared" si="6"/>
        <v>7135.00734</v>
      </c>
      <c r="T27" s="117">
        <f t="shared" si="7"/>
        <v>7135.00734</v>
      </c>
      <c r="U27" s="117">
        <f t="shared" si="8"/>
        <v>0</v>
      </c>
      <c r="V27" s="26">
        <f t="shared" si="13"/>
        <v>7491.757707</v>
      </c>
      <c r="W27" s="117">
        <f t="shared" si="9"/>
        <v>7491.757707</v>
      </c>
      <c r="X27" s="117">
        <f t="shared" si="10"/>
        <v>0</v>
      </c>
      <c r="Y27" s="74"/>
    </row>
    <row r="28" spans="1:25" ht="21" customHeight="1">
      <c r="A28" s="20"/>
      <c r="B28" s="22"/>
      <c r="C28" s="22"/>
      <c r="D28" s="53"/>
      <c r="E28" s="54" t="s">
        <v>689</v>
      </c>
      <c r="F28" s="111" t="s">
        <v>412</v>
      </c>
      <c r="G28" s="241">
        <f t="shared" si="11"/>
        <v>1456</v>
      </c>
      <c r="H28" s="241">
        <v>1456</v>
      </c>
      <c r="I28" s="241"/>
      <c r="J28" s="241">
        <f t="shared" si="12"/>
        <v>2455</v>
      </c>
      <c r="K28" s="241">
        <v>2455</v>
      </c>
      <c r="L28" s="241">
        <v>0</v>
      </c>
      <c r="M28" s="116">
        <f t="shared" si="0"/>
        <v>2699.2725</v>
      </c>
      <c r="N28" s="117">
        <f t="shared" si="1"/>
        <v>2699.2725</v>
      </c>
      <c r="O28" s="117">
        <f t="shared" si="2"/>
        <v>0</v>
      </c>
      <c r="P28" s="117">
        <f t="shared" si="14"/>
        <v>244.27250000000004</v>
      </c>
      <c r="Q28" s="117">
        <f t="shared" si="4"/>
        <v>244.27250000000004</v>
      </c>
      <c r="R28" s="117">
        <f t="shared" si="5"/>
        <v>0</v>
      </c>
      <c r="S28" s="117">
        <f t="shared" si="6"/>
        <v>2861.22885</v>
      </c>
      <c r="T28" s="117">
        <f t="shared" si="7"/>
        <v>2861.22885</v>
      </c>
      <c r="U28" s="117">
        <f t="shared" si="8"/>
        <v>0</v>
      </c>
      <c r="V28" s="26"/>
      <c r="W28" s="117">
        <f t="shared" si="9"/>
        <v>3004.2902925</v>
      </c>
      <c r="X28" s="117">
        <f t="shared" si="10"/>
        <v>0</v>
      </c>
      <c r="Y28" s="74"/>
    </row>
    <row r="29" spans="1:25" ht="21" customHeight="1">
      <c r="A29" s="20"/>
      <c r="B29" s="22"/>
      <c r="C29" s="22"/>
      <c r="D29" s="53"/>
      <c r="E29" s="54" t="s">
        <v>415</v>
      </c>
      <c r="F29" s="111" t="s">
        <v>414</v>
      </c>
      <c r="G29" s="241">
        <f t="shared" si="11"/>
        <v>1700</v>
      </c>
      <c r="H29" s="241">
        <v>1700</v>
      </c>
      <c r="I29" s="241"/>
      <c r="J29" s="241">
        <f t="shared" si="12"/>
        <v>3700</v>
      </c>
      <c r="K29" s="241">
        <v>3700</v>
      </c>
      <c r="L29" s="241">
        <v>0</v>
      </c>
      <c r="M29" s="116">
        <f t="shared" si="0"/>
        <v>4068.15</v>
      </c>
      <c r="N29" s="117">
        <f t="shared" si="1"/>
        <v>4068.15</v>
      </c>
      <c r="O29" s="117">
        <f t="shared" si="2"/>
        <v>0</v>
      </c>
      <c r="P29" s="117">
        <f t="shared" si="14"/>
        <v>368.1500000000001</v>
      </c>
      <c r="Q29" s="117">
        <f t="shared" si="4"/>
        <v>368.1500000000001</v>
      </c>
      <c r="R29" s="117">
        <f t="shared" si="5"/>
        <v>0</v>
      </c>
      <c r="S29" s="117">
        <f t="shared" si="6"/>
        <v>4312.2390000000005</v>
      </c>
      <c r="T29" s="117">
        <f t="shared" si="7"/>
        <v>4312.2390000000005</v>
      </c>
      <c r="U29" s="117">
        <f t="shared" si="8"/>
        <v>0</v>
      </c>
      <c r="V29" s="26">
        <f t="shared" si="13"/>
        <v>4527.850950000001</v>
      </c>
      <c r="W29" s="117">
        <f t="shared" si="9"/>
        <v>4527.850950000001</v>
      </c>
      <c r="X29" s="117">
        <f t="shared" si="10"/>
        <v>0</v>
      </c>
      <c r="Y29" s="74"/>
    </row>
    <row r="30" spans="1:25" ht="21" customHeight="1">
      <c r="A30" s="20"/>
      <c r="B30" s="22"/>
      <c r="C30" s="22"/>
      <c r="D30" s="53"/>
      <c r="E30" s="54" t="s">
        <v>421</v>
      </c>
      <c r="F30" s="111" t="s">
        <v>422</v>
      </c>
      <c r="G30" s="241">
        <f t="shared" si="11"/>
        <v>4410</v>
      </c>
      <c r="H30" s="241">
        <v>4410</v>
      </c>
      <c r="I30" s="241"/>
      <c r="J30" s="241">
        <f t="shared" si="12"/>
        <v>1800</v>
      </c>
      <c r="K30" s="241">
        <v>1800</v>
      </c>
      <c r="L30" s="241">
        <v>0</v>
      </c>
      <c r="M30" s="116">
        <f t="shared" si="0"/>
        <v>1979.1</v>
      </c>
      <c r="N30" s="117">
        <f t="shared" si="1"/>
        <v>1979.1</v>
      </c>
      <c r="O30" s="117">
        <f t="shared" si="2"/>
        <v>0</v>
      </c>
      <c r="P30" s="117">
        <f t="shared" si="14"/>
        <v>179.0999999999999</v>
      </c>
      <c r="Q30" s="117">
        <f t="shared" si="4"/>
        <v>179.0999999999999</v>
      </c>
      <c r="R30" s="117">
        <f t="shared" si="5"/>
        <v>0</v>
      </c>
      <c r="S30" s="117">
        <f t="shared" si="6"/>
        <v>2097.846</v>
      </c>
      <c r="T30" s="117">
        <f t="shared" si="7"/>
        <v>2097.846</v>
      </c>
      <c r="U30" s="117">
        <f t="shared" si="8"/>
        <v>0</v>
      </c>
      <c r="V30" s="26">
        <f t="shared" si="13"/>
        <v>2202.7383</v>
      </c>
      <c r="W30" s="117">
        <f t="shared" si="9"/>
        <v>2202.7383</v>
      </c>
      <c r="X30" s="117">
        <f t="shared" si="10"/>
        <v>0</v>
      </c>
      <c r="Y30" s="74"/>
    </row>
    <row r="31" spans="1:25" ht="21" customHeight="1">
      <c r="A31" s="20"/>
      <c r="B31" s="22"/>
      <c r="C31" s="22"/>
      <c r="D31" s="53"/>
      <c r="E31" s="54" t="s">
        <v>690</v>
      </c>
      <c r="F31" s="111" t="s">
        <v>425</v>
      </c>
      <c r="G31" s="241">
        <f t="shared" si="11"/>
        <v>5275</v>
      </c>
      <c r="H31" s="241">
        <v>5275</v>
      </c>
      <c r="I31" s="241"/>
      <c r="J31" s="241">
        <f t="shared" si="12"/>
        <v>1980</v>
      </c>
      <c r="K31" s="241">
        <v>1980</v>
      </c>
      <c r="L31" s="241">
        <v>0</v>
      </c>
      <c r="M31" s="116">
        <f t="shared" si="0"/>
        <v>2177.01</v>
      </c>
      <c r="N31" s="117">
        <f t="shared" si="1"/>
        <v>2177.01</v>
      </c>
      <c r="O31" s="117">
        <f t="shared" si="2"/>
        <v>0</v>
      </c>
      <c r="P31" s="117">
        <f t="shared" si="14"/>
        <v>197.01000000000022</v>
      </c>
      <c r="Q31" s="117">
        <f t="shared" si="4"/>
        <v>197.01000000000022</v>
      </c>
      <c r="R31" s="117">
        <f t="shared" si="5"/>
        <v>0</v>
      </c>
      <c r="S31" s="117">
        <f t="shared" si="6"/>
        <v>2307.6306000000004</v>
      </c>
      <c r="T31" s="117">
        <f t="shared" si="7"/>
        <v>2307.6306000000004</v>
      </c>
      <c r="U31" s="117">
        <f t="shared" si="8"/>
        <v>0</v>
      </c>
      <c r="V31" s="26"/>
      <c r="W31" s="117">
        <f t="shared" si="9"/>
        <v>2423.0121300000005</v>
      </c>
      <c r="X31" s="117">
        <f t="shared" si="10"/>
        <v>0</v>
      </c>
      <c r="Y31" s="74"/>
    </row>
    <row r="32" spans="1:25" ht="21" customHeight="1">
      <c r="A32" s="20"/>
      <c r="B32" s="22"/>
      <c r="C32" s="22"/>
      <c r="D32" s="53"/>
      <c r="E32" s="54" t="s">
        <v>691</v>
      </c>
      <c r="F32" s="111" t="s">
        <v>429</v>
      </c>
      <c r="G32" s="241">
        <f t="shared" si="11"/>
        <v>6800</v>
      </c>
      <c r="H32" s="241">
        <v>6800</v>
      </c>
      <c r="I32" s="241"/>
      <c r="J32" s="241">
        <f t="shared" si="12"/>
        <v>3886.1</v>
      </c>
      <c r="K32" s="241">
        <v>3886.1</v>
      </c>
      <c r="L32" s="241">
        <v>0</v>
      </c>
      <c r="M32" s="116">
        <f t="shared" si="0"/>
        <v>4272.76695</v>
      </c>
      <c r="N32" s="117">
        <f t="shared" si="1"/>
        <v>4272.76695</v>
      </c>
      <c r="O32" s="117">
        <f t="shared" si="2"/>
        <v>0</v>
      </c>
      <c r="P32" s="117">
        <f t="shared" si="14"/>
        <v>386.66695000000027</v>
      </c>
      <c r="Q32" s="117">
        <f t="shared" si="4"/>
        <v>386.66695000000027</v>
      </c>
      <c r="R32" s="117">
        <f t="shared" si="5"/>
        <v>0</v>
      </c>
      <c r="S32" s="117">
        <f t="shared" si="6"/>
        <v>4529.1329670000005</v>
      </c>
      <c r="T32" s="117">
        <f t="shared" si="7"/>
        <v>4529.1329670000005</v>
      </c>
      <c r="U32" s="117">
        <f t="shared" si="8"/>
        <v>0</v>
      </c>
      <c r="V32" s="26"/>
      <c r="W32" s="117">
        <f t="shared" si="9"/>
        <v>4755.589615350001</v>
      </c>
      <c r="X32" s="117">
        <f t="shared" si="10"/>
        <v>0</v>
      </c>
      <c r="Y32" s="74"/>
    </row>
    <row r="33" spans="1:25" ht="26.25" customHeight="1">
      <c r="A33" s="20"/>
      <c r="B33" s="22"/>
      <c r="C33" s="22"/>
      <c r="D33" s="53"/>
      <c r="E33" s="54" t="s">
        <v>432</v>
      </c>
      <c r="F33" s="111" t="s">
        <v>431</v>
      </c>
      <c r="G33" s="241">
        <f t="shared" si="11"/>
        <v>10360</v>
      </c>
      <c r="H33" s="241">
        <v>10360</v>
      </c>
      <c r="I33" s="241"/>
      <c r="J33" s="241">
        <f t="shared" si="12"/>
        <v>25600</v>
      </c>
      <c r="K33" s="241">
        <v>25600</v>
      </c>
      <c r="L33" s="241">
        <v>0</v>
      </c>
      <c r="M33" s="116">
        <f t="shared" si="0"/>
        <v>28147.2</v>
      </c>
      <c r="N33" s="117">
        <f t="shared" si="1"/>
        <v>28147.2</v>
      </c>
      <c r="O33" s="117">
        <f t="shared" si="2"/>
        <v>0</v>
      </c>
      <c r="P33" s="117">
        <f t="shared" si="14"/>
        <v>2547.2000000000007</v>
      </c>
      <c r="Q33" s="117">
        <f t="shared" si="4"/>
        <v>2547.2000000000007</v>
      </c>
      <c r="R33" s="117">
        <f t="shared" si="5"/>
        <v>0</v>
      </c>
      <c r="S33" s="117">
        <f t="shared" si="6"/>
        <v>29836.032</v>
      </c>
      <c r="T33" s="117">
        <f t="shared" si="7"/>
        <v>29836.032</v>
      </c>
      <c r="U33" s="117">
        <f t="shared" si="8"/>
        <v>0</v>
      </c>
      <c r="V33" s="26">
        <f t="shared" si="13"/>
        <v>31327.833599999998</v>
      </c>
      <c r="W33" s="117">
        <f t="shared" si="9"/>
        <v>31327.833599999998</v>
      </c>
      <c r="X33" s="117">
        <f t="shared" si="10"/>
        <v>0</v>
      </c>
      <c r="Y33" s="74"/>
    </row>
    <row r="34" spans="1:25" ht="21" customHeight="1">
      <c r="A34" s="20"/>
      <c r="B34" s="22"/>
      <c r="C34" s="22"/>
      <c r="D34" s="53"/>
      <c r="E34" s="54" t="s">
        <v>436</v>
      </c>
      <c r="F34" s="111" t="s">
        <v>435</v>
      </c>
      <c r="G34" s="241">
        <f t="shared" si="11"/>
        <v>9100</v>
      </c>
      <c r="H34" s="241">
        <v>9100</v>
      </c>
      <c r="I34" s="241"/>
      <c r="J34" s="241">
        <f t="shared" si="12"/>
        <v>7380</v>
      </c>
      <c r="K34" s="241">
        <v>7380</v>
      </c>
      <c r="L34" s="241">
        <v>0</v>
      </c>
      <c r="M34" s="116">
        <f t="shared" si="0"/>
        <v>8114.3099999999995</v>
      </c>
      <c r="N34" s="117">
        <f t="shared" si="1"/>
        <v>8114.3099999999995</v>
      </c>
      <c r="O34" s="117">
        <f t="shared" si="2"/>
        <v>0</v>
      </c>
      <c r="P34" s="117">
        <f t="shared" si="14"/>
        <v>734.3099999999995</v>
      </c>
      <c r="Q34" s="117">
        <f t="shared" si="4"/>
        <v>734.3099999999995</v>
      </c>
      <c r="R34" s="117">
        <f t="shared" si="5"/>
        <v>0</v>
      </c>
      <c r="S34" s="117">
        <f t="shared" si="6"/>
        <v>8601.168599999999</v>
      </c>
      <c r="T34" s="117">
        <f t="shared" si="7"/>
        <v>8601.168599999999</v>
      </c>
      <c r="U34" s="117">
        <f t="shared" si="8"/>
        <v>0</v>
      </c>
      <c r="V34" s="26">
        <f t="shared" si="13"/>
        <v>9031.227029999998</v>
      </c>
      <c r="W34" s="117">
        <f t="shared" si="9"/>
        <v>9031.227029999998</v>
      </c>
      <c r="X34" s="117">
        <f t="shared" si="10"/>
        <v>0</v>
      </c>
      <c r="Y34" s="74"/>
    </row>
    <row r="35" spans="1:25" ht="21" customHeight="1">
      <c r="A35" s="20"/>
      <c r="B35" s="22"/>
      <c r="C35" s="22"/>
      <c r="D35" s="53"/>
      <c r="E35" s="54" t="s">
        <v>438</v>
      </c>
      <c r="F35" s="111" t="s">
        <v>437</v>
      </c>
      <c r="G35" s="241">
        <f t="shared" si="11"/>
        <v>11600</v>
      </c>
      <c r="H35" s="241">
        <v>11600</v>
      </c>
      <c r="I35" s="241"/>
      <c r="J35" s="241">
        <f t="shared" si="12"/>
        <v>19500</v>
      </c>
      <c r="K35" s="241">
        <v>19500</v>
      </c>
      <c r="L35" s="241">
        <v>0</v>
      </c>
      <c r="M35" s="116">
        <f t="shared" si="0"/>
        <v>21440.25</v>
      </c>
      <c r="N35" s="117">
        <f t="shared" si="1"/>
        <v>21440.25</v>
      </c>
      <c r="O35" s="117">
        <f t="shared" si="2"/>
        <v>0</v>
      </c>
      <c r="P35" s="117">
        <f t="shared" si="14"/>
        <v>1940.25</v>
      </c>
      <c r="Q35" s="117">
        <f t="shared" si="4"/>
        <v>1940.25</v>
      </c>
      <c r="R35" s="117">
        <f t="shared" si="5"/>
        <v>0</v>
      </c>
      <c r="S35" s="117">
        <f t="shared" si="6"/>
        <v>22726.665</v>
      </c>
      <c r="T35" s="117">
        <f t="shared" si="7"/>
        <v>22726.665</v>
      </c>
      <c r="U35" s="117">
        <f t="shared" si="8"/>
        <v>0</v>
      </c>
      <c r="V35" s="26">
        <f t="shared" si="13"/>
        <v>23862.99825</v>
      </c>
      <c r="W35" s="117">
        <f t="shared" si="9"/>
        <v>23862.99825</v>
      </c>
      <c r="X35" s="117">
        <f t="shared" si="10"/>
        <v>0</v>
      </c>
      <c r="Y35" s="74"/>
    </row>
    <row r="36" spans="1:25" ht="21" customHeight="1">
      <c r="A36" s="20"/>
      <c r="B36" s="22"/>
      <c r="C36" s="22"/>
      <c r="D36" s="53"/>
      <c r="E36" s="54" t="s">
        <v>440</v>
      </c>
      <c r="F36" s="111" t="s">
        <v>439</v>
      </c>
      <c r="G36" s="241">
        <f t="shared" si="11"/>
        <v>13450</v>
      </c>
      <c r="H36" s="241">
        <v>13450</v>
      </c>
      <c r="I36" s="241"/>
      <c r="J36" s="241">
        <f t="shared" si="12"/>
        <v>16500</v>
      </c>
      <c r="K36" s="241">
        <v>16500</v>
      </c>
      <c r="L36" s="241">
        <v>0</v>
      </c>
      <c r="M36" s="116">
        <f t="shared" si="0"/>
        <v>18141.75</v>
      </c>
      <c r="N36" s="117">
        <f t="shared" si="1"/>
        <v>18141.75</v>
      </c>
      <c r="O36" s="117">
        <f t="shared" si="2"/>
        <v>0</v>
      </c>
      <c r="P36" s="117">
        <f t="shared" si="14"/>
        <v>1641.75</v>
      </c>
      <c r="Q36" s="117">
        <f t="shared" si="4"/>
        <v>1641.75</v>
      </c>
      <c r="R36" s="117">
        <f t="shared" si="5"/>
        <v>0</v>
      </c>
      <c r="S36" s="117">
        <f t="shared" si="6"/>
        <v>19230.255</v>
      </c>
      <c r="T36" s="117">
        <f t="shared" si="7"/>
        <v>19230.255</v>
      </c>
      <c r="U36" s="117">
        <f t="shared" si="8"/>
        <v>0</v>
      </c>
      <c r="V36" s="26">
        <f t="shared" si="13"/>
        <v>20191.767750000003</v>
      </c>
      <c r="W36" s="117">
        <f t="shared" si="9"/>
        <v>20191.767750000003</v>
      </c>
      <c r="X36" s="117">
        <f t="shared" si="10"/>
        <v>0</v>
      </c>
      <c r="Y36" s="74"/>
    </row>
    <row r="37" spans="1:25" ht="21" customHeight="1">
      <c r="A37" s="20"/>
      <c r="B37" s="22"/>
      <c r="C37" s="22"/>
      <c r="D37" s="53"/>
      <c r="E37" s="54"/>
      <c r="F37" s="111"/>
      <c r="G37" s="241"/>
      <c r="H37" s="241"/>
      <c r="I37" s="241"/>
      <c r="J37" s="241"/>
      <c r="K37" s="241"/>
      <c r="L37" s="241">
        <v>0</v>
      </c>
      <c r="M37" s="116"/>
      <c r="N37" s="117"/>
      <c r="O37" s="117"/>
      <c r="P37" s="117"/>
      <c r="Q37" s="117"/>
      <c r="R37" s="117"/>
      <c r="S37" s="117"/>
      <c r="T37" s="117"/>
      <c r="U37" s="117"/>
      <c r="V37" s="26"/>
      <c r="W37" s="117"/>
      <c r="X37" s="117"/>
      <c r="Y37" s="74"/>
    </row>
    <row r="38" spans="1:25" ht="14.25" customHeight="1">
      <c r="A38" s="20"/>
      <c r="B38" s="22"/>
      <c r="C38" s="22"/>
      <c r="D38" s="53"/>
      <c r="E38" s="54" t="s">
        <v>692</v>
      </c>
      <c r="F38" s="111" t="s">
        <v>490</v>
      </c>
      <c r="G38" s="241">
        <f t="shared" si="11"/>
        <v>15000</v>
      </c>
      <c r="H38" s="241">
        <v>15000</v>
      </c>
      <c r="I38" s="241"/>
      <c r="J38" s="241">
        <f t="shared" si="12"/>
        <v>20000</v>
      </c>
      <c r="K38" s="241">
        <v>20000</v>
      </c>
      <c r="L38" s="241">
        <v>0</v>
      </c>
      <c r="M38" s="116">
        <f t="shared" si="0"/>
        <v>21990</v>
      </c>
      <c r="N38" s="117">
        <f t="shared" si="1"/>
        <v>21990</v>
      </c>
      <c r="O38" s="117">
        <f t="shared" si="2"/>
        <v>0</v>
      </c>
      <c r="P38" s="117">
        <f t="shared" si="14"/>
        <v>1990</v>
      </c>
      <c r="Q38" s="117">
        <f t="shared" si="4"/>
        <v>1990</v>
      </c>
      <c r="R38" s="117">
        <f t="shared" si="5"/>
        <v>0</v>
      </c>
      <c r="S38" s="117">
        <f t="shared" si="6"/>
        <v>23309.4</v>
      </c>
      <c r="T38" s="117">
        <f t="shared" si="7"/>
        <v>23309.4</v>
      </c>
      <c r="U38" s="117">
        <f t="shared" si="8"/>
        <v>0</v>
      </c>
      <c r="V38" s="26">
        <f t="shared" si="13"/>
        <v>24474.870000000003</v>
      </c>
      <c r="W38" s="117">
        <f t="shared" si="9"/>
        <v>24474.870000000003</v>
      </c>
      <c r="X38" s="117">
        <f t="shared" si="10"/>
        <v>0</v>
      </c>
      <c r="Y38" s="74"/>
    </row>
    <row r="39" spans="1:25" ht="14.25" customHeight="1">
      <c r="A39" s="20"/>
      <c r="B39" s="22"/>
      <c r="C39" s="22"/>
      <c r="D39" s="53"/>
      <c r="E39" s="54" t="s">
        <v>693</v>
      </c>
      <c r="F39" s="111" t="s">
        <v>502</v>
      </c>
      <c r="G39" s="241">
        <f t="shared" si="11"/>
        <v>2880</v>
      </c>
      <c r="H39" s="241">
        <v>2880</v>
      </c>
      <c r="I39" s="241"/>
      <c r="J39" s="241">
        <f t="shared" si="12"/>
        <v>2880</v>
      </c>
      <c r="K39" s="241">
        <v>2880</v>
      </c>
      <c r="L39" s="241">
        <v>0</v>
      </c>
      <c r="M39" s="116">
        <f t="shared" si="0"/>
        <v>3166.56</v>
      </c>
      <c r="N39" s="117">
        <f t="shared" si="1"/>
        <v>3166.56</v>
      </c>
      <c r="O39" s="117">
        <f t="shared" si="2"/>
        <v>0</v>
      </c>
      <c r="P39" s="117">
        <f t="shared" si="14"/>
        <v>286.55999999999995</v>
      </c>
      <c r="Q39" s="117">
        <f t="shared" si="4"/>
        <v>286.55999999999995</v>
      </c>
      <c r="R39" s="117">
        <f t="shared" si="5"/>
        <v>0</v>
      </c>
      <c r="S39" s="117">
        <f t="shared" si="6"/>
        <v>3356.5535999999997</v>
      </c>
      <c r="T39" s="117">
        <f t="shared" si="7"/>
        <v>3356.5535999999997</v>
      </c>
      <c r="U39" s="117">
        <f t="shared" si="8"/>
        <v>0</v>
      </c>
      <c r="V39" s="26"/>
      <c r="W39" s="117">
        <f t="shared" si="9"/>
        <v>3524.3812799999996</v>
      </c>
      <c r="X39" s="117">
        <f t="shared" si="10"/>
        <v>0</v>
      </c>
      <c r="Y39" s="74"/>
    </row>
    <row r="40" spans="1:25" ht="14.25" customHeight="1">
      <c r="A40" s="20"/>
      <c r="B40" s="22"/>
      <c r="C40" s="22"/>
      <c r="D40" s="53"/>
      <c r="E40" s="129" t="s">
        <v>694</v>
      </c>
      <c r="F40" s="111" t="s">
        <v>521</v>
      </c>
      <c r="G40" s="241">
        <f>H40+I40</f>
        <v>4242</v>
      </c>
      <c r="H40" s="241"/>
      <c r="I40" s="241">
        <v>4242</v>
      </c>
      <c r="J40" s="241">
        <f>K40+L40</f>
        <v>0</v>
      </c>
      <c r="K40" s="241">
        <v>0</v>
      </c>
      <c r="L40" s="241">
        <v>0</v>
      </c>
      <c r="M40" s="116">
        <f t="shared" si="0"/>
        <v>0</v>
      </c>
      <c r="N40" s="117">
        <f t="shared" si="1"/>
        <v>0</v>
      </c>
      <c r="O40" s="117">
        <f t="shared" si="2"/>
        <v>0</v>
      </c>
      <c r="P40" s="117">
        <f t="shared" si="14"/>
        <v>0</v>
      </c>
      <c r="Q40" s="117">
        <f t="shared" si="4"/>
        <v>0</v>
      </c>
      <c r="R40" s="117">
        <f t="shared" si="5"/>
        <v>0</v>
      </c>
      <c r="S40" s="117">
        <f t="shared" si="6"/>
        <v>0</v>
      </c>
      <c r="T40" s="117">
        <f t="shared" si="7"/>
        <v>0</v>
      </c>
      <c r="U40" s="117">
        <f t="shared" si="8"/>
        <v>0</v>
      </c>
      <c r="V40" s="26">
        <f>X40</f>
        <v>0</v>
      </c>
      <c r="W40" s="117">
        <f t="shared" si="9"/>
        <v>0</v>
      </c>
      <c r="X40" s="117">
        <f t="shared" si="10"/>
        <v>0</v>
      </c>
      <c r="Y40" s="74"/>
    </row>
    <row r="41" spans="1:25" ht="21" customHeight="1">
      <c r="A41" s="20"/>
      <c r="B41" s="22"/>
      <c r="C41" s="22"/>
      <c r="D41" s="53"/>
      <c r="E41" s="54" t="s">
        <v>530</v>
      </c>
      <c r="F41" s="111" t="s">
        <v>529</v>
      </c>
      <c r="G41" s="241">
        <f>H41+I41</f>
        <v>825738.9</v>
      </c>
      <c r="H41" s="241"/>
      <c r="I41" s="241">
        <v>825738.9</v>
      </c>
      <c r="J41" s="241">
        <f>K41+L41</f>
        <v>52000</v>
      </c>
      <c r="K41" s="241">
        <v>0</v>
      </c>
      <c r="L41" s="241">
        <v>52000</v>
      </c>
      <c r="M41" s="116">
        <f t="shared" si="0"/>
        <v>63908</v>
      </c>
      <c r="N41" s="117">
        <f t="shared" si="1"/>
        <v>0</v>
      </c>
      <c r="O41" s="117">
        <f t="shared" si="2"/>
        <v>63908</v>
      </c>
      <c r="P41" s="117">
        <f t="shared" si="14"/>
        <v>11908</v>
      </c>
      <c r="Q41" s="117">
        <f t="shared" si="4"/>
        <v>0</v>
      </c>
      <c r="R41" s="117">
        <f t="shared" si="5"/>
        <v>11908</v>
      </c>
      <c r="S41" s="117">
        <f t="shared" si="6"/>
        <v>67742.48</v>
      </c>
      <c r="T41" s="117">
        <f t="shared" si="7"/>
        <v>0</v>
      </c>
      <c r="U41" s="117">
        <f t="shared" si="8"/>
        <v>67742.48</v>
      </c>
      <c r="V41" s="26">
        <f>X40</f>
        <v>0</v>
      </c>
      <c r="W41" s="117">
        <f t="shared" si="9"/>
        <v>0</v>
      </c>
      <c r="X41" s="117">
        <f t="shared" si="10"/>
        <v>71129.60399999999</v>
      </c>
      <c r="Y41" s="74"/>
    </row>
    <row r="42" spans="1:25" s="119" customFormat="1" ht="21" customHeight="1">
      <c r="A42" s="112" t="s">
        <v>206</v>
      </c>
      <c r="B42" s="113" t="s">
        <v>194</v>
      </c>
      <c r="C42" s="113" t="s">
        <v>204</v>
      </c>
      <c r="D42" s="113" t="s">
        <v>195</v>
      </c>
      <c r="E42" s="121" t="s">
        <v>207</v>
      </c>
      <c r="F42" s="122"/>
      <c r="G42" s="244">
        <f>H42</f>
        <v>161741.4</v>
      </c>
      <c r="H42" s="244">
        <f>H44+H57</f>
        <v>161741.4</v>
      </c>
      <c r="I42" s="244"/>
      <c r="J42" s="244">
        <f>K42</f>
        <v>170904.4</v>
      </c>
      <c r="K42" s="244">
        <f>K44+K57</f>
        <v>170904.4</v>
      </c>
      <c r="L42" s="244">
        <v>0</v>
      </c>
      <c r="M42" s="116">
        <f t="shared" si="0"/>
        <v>187909.3878</v>
      </c>
      <c r="N42" s="117">
        <f t="shared" si="1"/>
        <v>187909.3878</v>
      </c>
      <c r="O42" s="117">
        <f t="shared" si="2"/>
        <v>0</v>
      </c>
      <c r="P42" s="117">
        <f t="shared" si="14"/>
        <v>17004.987800000003</v>
      </c>
      <c r="Q42" s="117">
        <f t="shared" si="4"/>
        <v>17004.987800000003</v>
      </c>
      <c r="R42" s="117">
        <f t="shared" si="5"/>
        <v>0</v>
      </c>
      <c r="S42" s="117">
        <f t="shared" si="6"/>
        <v>199183.951068</v>
      </c>
      <c r="T42" s="117">
        <f t="shared" si="7"/>
        <v>199183.951068</v>
      </c>
      <c r="U42" s="117">
        <f t="shared" si="8"/>
        <v>0</v>
      </c>
      <c r="V42" s="117">
        <f>W42</f>
        <v>209143.1486214</v>
      </c>
      <c r="W42" s="117">
        <f t="shared" si="9"/>
        <v>209143.1486214</v>
      </c>
      <c r="X42" s="117">
        <f t="shared" si="10"/>
        <v>0</v>
      </c>
      <c r="Y42" s="123"/>
    </row>
    <row r="43" spans="1:25" ht="12.75" customHeight="1">
      <c r="A43" s="20"/>
      <c r="B43" s="22"/>
      <c r="C43" s="22"/>
      <c r="D43" s="53"/>
      <c r="E43" s="54" t="s">
        <v>200</v>
      </c>
      <c r="F43" s="111"/>
      <c r="G43" s="243"/>
      <c r="H43" s="243"/>
      <c r="I43" s="243"/>
      <c r="J43" s="243"/>
      <c r="K43" s="243"/>
      <c r="L43" s="243"/>
      <c r="M43" s="116">
        <f t="shared" si="0"/>
        <v>0</v>
      </c>
      <c r="N43" s="117">
        <f t="shared" si="1"/>
        <v>0</v>
      </c>
      <c r="O43" s="117">
        <f t="shared" si="2"/>
        <v>0</v>
      </c>
      <c r="P43" s="117">
        <f t="shared" si="14"/>
        <v>0</v>
      </c>
      <c r="Q43" s="117">
        <f t="shared" si="4"/>
        <v>0</v>
      </c>
      <c r="R43" s="117">
        <f t="shared" si="5"/>
        <v>0</v>
      </c>
      <c r="S43" s="117">
        <f t="shared" si="6"/>
        <v>0</v>
      </c>
      <c r="T43" s="117">
        <f t="shared" si="7"/>
        <v>0</v>
      </c>
      <c r="U43" s="117">
        <f t="shared" si="8"/>
        <v>0</v>
      </c>
      <c r="V43" s="26"/>
      <c r="W43" s="117">
        <f t="shared" si="9"/>
        <v>0</v>
      </c>
      <c r="X43" s="117">
        <f t="shared" si="10"/>
        <v>0</v>
      </c>
      <c r="Y43" s="74"/>
    </row>
    <row r="44" spans="1:25" s="136" customFormat="1" ht="12.75" customHeight="1">
      <c r="A44" s="130" t="s">
        <v>208</v>
      </c>
      <c r="B44" s="131" t="s">
        <v>194</v>
      </c>
      <c r="C44" s="131" t="s">
        <v>204</v>
      </c>
      <c r="D44" s="131" t="s">
        <v>198</v>
      </c>
      <c r="E44" s="132" t="s">
        <v>209</v>
      </c>
      <c r="F44" s="133"/>
      <c r="G44" s="247">
        <f>H44</f>
        <v>7540.4</v>
      </c>
      <c r="H44" s="247">
        <f>H46</f>
        <v>7540.4</v>
      </c>
      <c r="I44" s="247"/>
      <c r="J44" s="247">
        <f>K44</f>
        <v>4454.4</v>
      </c>
      <c r="K44" s="247">
        <f>K46</f>
        <v>4454.4</v>
      </c>
      <c r="L44" s="247">
        <v>0</v>
      </c>
      <c r="M44" s="116">
        <f t="shared" si="0"/>
        <v>4897.6128</v>
      </c>
      <c r="N44" s="117">
        <f t="shared" si="1"/>
        <v>4897.6128</v>
      </c>
      <c r="O44" s="117">
        <f t="shared" si="2"/>
        <v>0</v>
      </c>
      <c r="P44" s="117">
        <f t="shared" si="14"/>
        <v>443.21280000000024</v>
      </c>
      <c r="Q44" s="117">
        <f t="shared" si="4"/>
        <v>443.21280000000024</v>
      </c>
      <c r="R44" s="117">
        <f t="shared" si="5"/>
        <v>0</v>
      </c>
      <c r="S44" s="117">
        <f t="shared" si="6"/>
        <v>5191.4695679999995</v>
      </c>
      <c r="T44" s="117">
        <f t="shared" si="7"/>
        <v>5191.4695679999995</v>
      </c>
      <c r="U44" s="117">
        <f t="shared" si="8"/>
        <v>0</v>
      </c>
      <c r="V44" s="117">
        <f>W44</f>
        <v>5451.043046399999</v>
      </c>
      <c r="W44" s="117">
        <f t="shared" si="9"/>
        <v>5451.043046399999</v>
      </c>
      <c r="X44" s="117">
        <f t="shared" si="10"/>
        <v>0</v>
      </c>
      <c r="Y44" s="135"/>
    </row>
    <row r="45" spans="1:25" ht="12.75" customHeight="1">
      <c r="A45" s="20"/>
      <c r="B45" s="22"/>
      <c r="C45" s="22"/>
      <c r="D45" s="53"/>
      <c r="E45" s="54" t="s">
        <v>5</v>
      </c>
      <c r="F45" s="111"/>
      <c r="G45" s="243"/>
      <c r="H45" s="243"/>
      <c r="I45" s="243"/>
      <c r="J45" s="243"/>
      <c r="K45" s="243"/>
      <c r="L45" s="243"/>
      <c r="M45" s="116">
        <f t="shared" si="0"/>
        <v>0</v>
      </c>
      <c r="N45" s="117">
        <f t="shared" si="1"/>
        <v>0</v>
      </c>
      <c r="O45" s="117">
        <f t="shared" si="2"/>
        <v>0</v>
      </c>
      <c r="P45" s="117">
        <f t="shared" si="14"/>
        <v>0</v>
      </c>
      <c r="Q45" s="117">
        <f t="shared" si="4"/>
        <v>0</v>
      </c>
      <c r="R45" s="117">
        <f t="shared" si="5"/>
        <v>0</v>
      </c>
      <c r="S45" s="117">
        <f t="shared" si="6"/>
        <v>0</v>
      </c>
      <c r="T45" s="117">
        <f t="shared" si="7"/>
        <v>0</v>
      </c>
      <c r="U45" s="117">
        <f t="shared" si="8"/>
        <v>0</v>
      </c>
      <c r="V45" s="26"/>
      <c r="W45" s="117">
        <f t="shared" si="9"/>
        <v>0</v>
      </c>
      <c r="X45" s="117">
        <f t="shared" si="10"/>
        <v>0</v>
      </c>
      <c r="Y45" s="74"/>
    </row>
    <row r="46" spans="1:25" s="119" customFormat="1" ht="46.5" customHeight="1">
      <c r="A46" s="126"/>
      <c r="B46" s="127"/>
      <c r="C46" s="127"/>
      <c r="D46" s="116"/>
      <c r="E46" s="121" t="s">
        <v>596</v>
      </c>
      <c r="F46" s="128"/>
      <c r="G46" s="246">
        <f>H46</f>
        <v>7540.4</v>
      </c>
      <c r="H46" s="246">
        <v>7540.4</v>
      </c>
      <c r="I46" s="246"/>
      <c r="J46" s="246">
        <f>K46</f>
        <v>4454.4</v>
      </c>
      <c r="K46" s="246">
        <v>4454.4</v>
      </c>
      <c r="L46" s="246">
        <v>0</v>
      </c>
      <c r="M46" s="116">
        <f t="shared" si="0"/>
        <v>4897.6128</v>
      </c>
      <c r="N46" s="117">
        <f t="shared" si="1"/>
        <v>4897.6128</v>
      </c>
      <c r="O46" s="117">
        <f t="shared" si="2"/>
        <v>0</v>
      </c>
      <c r="P46" s="117">
        <f t="shared" si="14"/>
        <v>443.21280000000024</v>
      </c>
      <c r="Q46" s="117">
        <f t="shared" si="4"/>
        <v>443.21280000000024</v>
      </c>
      <c r="R46" s="117">
        <f t="shared" si="5"/>
        <v>0</v>
      </c>
      <c r="S46" s="117">
        <f t="shared" si="6"/>
        <v>5191.4695679999995</v>
      </c>
      <c r="T46" s="117">
        <f t="shared" si="7"/>
        <v>5191.4695679999995</v>
      </c>
      <c r="U46" s="117">
        <f t="shared" si="8"/>
        <v>0</v>
      </c>
      <c r="V46" s="117">
        <f aca="true" t="shared" si="15" ref="V46:V58">W46</f>
        <v>5451.043046399999</v>
      </c>
      <c r="W46" s="117">
        <f t="shared" si="9"/>
        <v>5451.043046399999</v>
      </c>
      <c r="X46" s="117">
        <f t="shared" si="10"/>
        <v>0</v>
      </c>
      <c r="Y46" s="123"/>
    </row>
    <row r="47" spans="1:25" s="6" customFormat="1" ht="18" customHeight="1">
      <c r="A47" s="10"/>
      <c r="B47" s="11"/>
      <c r="C47" s="11"/>
      <c r="D47" s="46"/>
      <c r="E47" s="56" t="s">
        <v>383</v>
      </c>
      <c r="F47" s="111" t="s">
        <v>382</v>
      </c>
      <c r="G47" s="217">
        <f>H47</f>
        <v>5600</v>
      </c>
      <c r="H47" s="217">
        <v>5600</v>
      </c>
      <c r="I47" s="248"/>
      <c r="J47" s="217">
        <f>K47</f>
        <v>4454.4</v>
      </c>
      <c r="K47" s="217">
        <v>4454.4</v>
      </c>
      <c r="L47" s="241">
        <v>0</v>
      </c>
      <c r="M47" s="116">
        <f t="shared" si="0"/>
        <v>4897.6128</v>
      </c>
      <c r="N47" s="117">
        <f t="shared" si="1"/>
        <v>4897.6128</v>
      </c>
      <c r="O47" s="117">
        <f t="shared" si="2"/>
        <v>0</v>
      </c>
      <c r="P47" s="117">
        <f t="shared" si="14"/>
        <v>443.21280000000024</v>
      </c>
      <c r="Q47" s="117">
        <f t="shared" si="4"/>
        <v>443.21280000000024</v>
      </c>
      <c r="R47" s="117">
        <f t="shared" si="5"/>
        <v>0</v>
      </c>
      <c r="S47" s="117">
        <f t="shared" si="6"/>
        <v>5191.4695679999995</v>
      </c>
      <c r="T47" s="117">
        <f t="shared" si="7"/>
        <v>5191.4695679999995</v>
      </c>
      <c r="U47" s="117">
        <f t="shared" si="8"/>
        <v>0</v>
      </c>
      <c r="V47" s="26">
        <f t="shared" si="15"/>
        <v>5451.043046399999</v>
      </c>
      <c r="W47" s="117">
        <f t="shared" si="9"/>
        <v>5451.043046399999</v>
      </c>
      <c r="X47" s="117">
        <f t="shared" si="10"/>
        <v>0</v>
      </c>
      <c r="Y47" s="73"/>
    </row>
    <row r="48" spans="1:25" s="6" customFormat="1" ht="18" customHeight="1">
      <c r="A48" s="10"/>
      <c r="B48" s="11"/>
      <c r="C48" s="11"/>
      <c r="D48" s="46"/>
      <c r="E48" s="129" t="s">
        <v>636</v>
      </c>
      <c r="F48" s="137">
        <v>4212</v>
      </c>
      <c r="G48" s="217">
        <f aca="true" t="shared" si="16" ref="G48:G56">H48</f>
        <v>100</v>
      </c>
      <c r="H48" s="217">
        <v>100</v>
      </c>
      <c r="I48" s="248"/>
      <c r="J48" s="217">
        <f aca="true" t="shared" si="17" ref="J48:J56">K48</f>
        <v>0</v>
      </c>
      <c r="K48" s="217"/>
      <c r="L48" s="241">
        <v>0</v>
      </c>
      <c r="M48" s="116">
        <f t="shared" si="0"/>
        <v>0</v>
      </c>
      <c r="N48" s="117">
        <f t="shared" si="1"/>
        <v>0</v>
      </c>
      <c r="O48" s="117">
        <f t="shared" si="2"/>
        <v>0</v>
      </c>
      <c r="P48" s="117">
        <f t="shared" si="14"/>
        <v>0</v>
      </c>
      <c r="Q48" s="117">
        <f t="shared" si="4"/>
        <v>0</v>
      </c>
      <c r="R48" s="117">
        <f t="shared" si="5"/>
        <v>0</v>
      </c>
      <c r="S48" s="117">
        <f t="shared" si="6"/>
        <v>0</v>
      </c>
      <c r="T48" s="117">
        <f t="shared" si="7"/>
        <v>0</v>
      </c>
      <c r="U48" s="117">
        <f t="shared" si="8"/>
        <v>0</v>
      </c>
      <c r="V48" s="26">
        <f t="shared" si="15"/>
        <v>0</v>
      </c>
      <c r="W48" s="117">
        <f t="shared" si="9"/>
        <v>0</v>
      </c>
      <c r="X48" s="117">
        <f t="shared" si="10"/>
        <v>0</v>
      </c>
      <c r="Y48" s="73"/>
    </row>
    <row r="49" spans="1:25" s="6" customFormat="1" ht="18" customHeight="1">
      <c r="A49" s="10"/>
      <c r="B49" s="11"/>
      <c r="C49" s="11"/>
      <c r="D49" s="46"/>
      <c r="E49" s="129" t="s">
        <v>695</v>
      </c>
      <c r="F49" s="137" t="s">
        <v>688</v>
      </c>
      <c r="G49" s="217">
        <f t="shared" si="16"/>
        <v>640.4</v>
      </c>
      <c r="H49" s="217">
        <v>640.4</v>
      </c>
      <c r="I49" s="248"/>
      <c r="J49" s="217">
        <f t="shared" si="17"/>
        <v>0</v>
      </c>
      <c r="K49" s="217"/>
      <c r="L49" s="241">
        <v>0</v>
      </c>
      <c r="M49" s="116">
        <f t="shared" si="0"/>
        <v>0</v>
      </c>
      <c r="N49" s="117">
        <f t="shared" si="1"/>
        <v>0</v>
      </c>
      <c r="O49" s="117">
        <f t="shared" si="2"/>
        <v>0</v>
      </c>
      <c r="P49" s="117">
        <f t="shared" si="14"/>
        <v>0</v>
      </c>
      <c r="Q49" s="117">
        <f t="shared" si="4"/>
        <v>0</v>
      </c>
      <c r="R49" s="117">
        <f t="shared" si="5"/>
        <v>0</v>
      </c>
      <c r="S49" s="117">
        <f t="shared" si="6"/>
        <v>0</v>
      </c>
      <c r="T49" s="117">
        <f t="shared" si="7"/>
        <v>0</v>
      </c>
      <c r="U49" s="117">
        <f t="shared" si="8"/>
        <v>0</v>
      </c>
      <c r="V49" s="26">
        <f t="shared" si="15"/>
        <v>0</v>
      </c>
      <c r="W49" s="117">
        <f t="shared" si="9"/>
        <v>0</v>
      </c>
      <c r="X49" s="117">
        <f t="shared" si="10"/>
        <v>0</v>
      </c>
      <c r="Y49" s="73"/>
    </row>
    <row r="50" spans="1:25" s="6" customFormat="1" ht="18" customHeight="1">
      <c r="A50" s="10"/>
      <c r="B50" s="11"/>
      <c r="C50" s="11"/>
      <c r="D50" s="46"/>
      <c r="E50" s="129" t="s">
        <v>638</v>
      </c>
      <c r="F50" s="137" t="s">
        <v>394</v>
      </c>
      <c r="G50" s="217">
        <f t="shared" si="16"/>
        <v>200</v>
      </c>
      <c r="H50" s="217">
        <v>200</v>
      </c>
      <c r="I50" s="248"/>
      <c r="J50" s="217">
        <f t="shared" si="17"/>
        <v>0</v>
      </c>
      <c r="K50" s="217"/>
      <c r="L50" s="241">
        <v>0</v>
      </c>
      <c r="M50" s="116">
        <f t="shared" si="0"/>
        <v>0</v>
      </c>
      <c r="N50" s="117">
        <f t="shared" si="1"/>
        <v>0</v>
      </c>
      <c r="O50" s="117">
        <f t="shared" si="2"/>
        <v>0</v>
      </c>
      <c r="P50" s="117">
        <f t="shared" si="14"/>
        <v>0</v>
      </c>
      <c r="Q50" s="117">
        <f t="shared" si="4"/>
        <v>0</v>
      </c>
      <c r="R50" s="117">
        <f t="shared" si="5"/>
        <v>0</v>
      </c>
      <c r="S50" s="117">
        <f t="shared" si="6"/>
        <v>0</v>
      </c>
      <c r="T50" s="117">
        <f t="shared" si="7"/>
        <v>0</v>
      </c>
      <c r="U50" s="117">
        <f t="shared" si="8"/>
        <v>0</v>
      </c>
      <c r="V50" s="26">
        <f t="shared" si="15"/>
        <v>0</v>
      </c>
      <c r="W50" s="117">
        <f t="shared" si="9"/>
        <v>0</v>
      </c>
      <c r="X50" s="117">
        <f t="shared" si="10"/>
        <v>0</v>
      </c>
      <c r="Y50" s="73"/>
    </row>
    <row r="51" spans="1:25" s="6" customFormat="1" ht="18" customHeight="1">
      <c r="A51" s="10"/>
      <c r="B51" s="11"/>
      <c r="C51" s="11"/>
      <c r="D51" s="46"/>
      <c r="E51" s="138" t="s">
        <v>639</v>
      </c>
      <c r="F51" s="137" t="s">
        <v>408</v>
      </c>
      <c r="G51" s="217">
        <f t="shared" si="16"/>
        <v>0</v>
      </c>
      <c r="H51" s="217">
        <v>0</v>
      </c>
      <c r="I51" s="248"/>
      <c r="J51" s="217">
        <f t="shared" si="17"/>
        <v>0</v>
      </c>
      <c r="K51" s="217"/>
      <c r="L51" s="241">
        <v>0</v>
      </c>
      <c r="M51" s="116">
        <f t="shared" si="0"/>
        <v>0</v>
      </c>
      <c r="N51" s="117">
        <f t="shared" si="1"/>
        <v>0</v>
      </c>
      <c r="O51" s="117">
        <f t="shared" si="2"/>
        <v>0</v>
      </c>
      <c r="P51" s="117">
        <f t="shared" si="14"/>
        <v>0</v>
      </c>
      <c r="Q51" s="117">
        <f t="shared" si="4"/>
        <v>0</v>
      </c>
      <c r="R51" s="117">
        <f t="shared" si="5"/>
        <v>0</v>
      </c>
      <c r="S51" s="117">
        <f t="shared" si="6"/>
        <v>0</v>
      </c>
      <c r="T51" s="117">
        <f t="shared" si="7"/>
        <v>0</v>
      </c>
      <c r="U51" s="117">
        <f t="shared" si="8"/>
        <v>0</v>
      </c>
      <c r="V51" s="26">
        <f t="shared" si="15"/>
        <v>0</v>
      </c>
      <c r="W51" s="117">
        <f t="shared" si="9"/>
        <v>0</v>
      </c>
      <c r="X51" s="117">
        <f t="shared" si="10"/>
        <v>0</v>
      </c>
      <c r="Y51" s="73"/>
    </row>
    <row r="52" spans="1:25" ht="27" customHeight="1">
      <c r="A52" s="20"/>
      <c r="B52" s="22"/>
      <c r="C52" s="22"/>
      <c r="D52" s="53"/>
      <c r="E52" s="129" t="s">
        <v>640</v>
      </c>
      <c r="F52" s="111">
        <v>4252</v>
      </c>
      <c r="G52" s="217">
        <f t="shared" si="16"/>
        <v>0</v>
      </c>
      <c r="H52" s="243">
        <v>0</v>
      </c>
      <c r="I52" s="241"/>
      <c r="J52" s="217">
        <f t="shared" si="17"/>
        <v>0</v>
      </c>
      <c r="K52" s="243"/>
      <c r="L52" s="241">
        <v>0</v>
      </c>
      <c r="M52" s="116">
        <f t="shared" si="0"/>
        <v>0</v>
      </c>
      <c r="N52" s="117">
        <f t="shared" si="1"/>
        <v>0</v>
      </c>
      <c r="O52" s="117">
        <f t="shared" si="2"/>
        <v>0</v>
      </c>
      <c r="P52" s="117">
        <f t="shared" si="14"/>
        <v>0</v>
      </c>
      <c r="Q52" s="117">
        <f t="shared" si="4"/>
        <v>0</v>
      </c>
      <c r="R52" s="117">
        <f t="shared" si="5"/>
        <v>0</v>
      </c>
      <c r="S52" s="117">
        <f t="shared" si="6"/>
        <v>0</v>
      </c>
      <c r="T52" s="117">
        <f t="shared" si="7"/>
        <v>0</v>
      </c>
      <c r="U52" s="117">
        <f t="shared" si="8"/>
        <v>0</v>
      </c>
      <c r="V52" s="26">
        <f t="shared" si="15"/>
        <v>0</v>
      </c>
      <c r="W52" s="117">
        <f t="shared" si="9"/>
        <v>0</v>
      </c>
      <c r="X52" s="117">
        <f t="shared" si="10"/>
        <v>0</v>
      </c>
      <c r="Y52" s="74"/>
    </row>
    <row r="53" spans="1:25" ht="21.75" customHeight="1">
      <c r="A53" s="20"/>
      <c r="B53" s="22"/>
      <c r="C53" s="22"/>
      <c r="D53" s="53"/>
      <c r="E53" s="129" t="s">
        <v>641</v>
      </c>
      <c r="F53" s="111">
        <v>4261</v>
      </c>
      <c r="G53" s="217">
        <f t="shared" si="16"/>
        <v>500</v>
      </c>
      <c r="H53" s="243">
        <v>500</v>
      </c>
      <c r="I53" s="241"/>
      <c r="J53" s="217">
        <f t="shared" si="17"/>
        <v>0</v>
      </c>
      <c r="K53" s="243"/>
      <c r="L53" s="241">
        <v>0</v>
      </c>
      <c r="M53" s="116">
        <f t="shared" si="0"/>
        <v>0</v>
      </c>
      <c r="N53" s="117">
        <f t="shared" si="1"/>
        <v>0</v>
      </c>
      <c r="O53" s="117">
        <f t="shared" si="2"/>
        <v>0</v>
      </c>
      <c r="P53" s="117">
        <f t="shared" si="14"/>
        <v>0</v>
      </c>
      <c r="Q53" s="117">
        <f t="shared" si="4"/>
        <v>0</v>
      </c>
      <c r="R53" s="117">
        <f t="shared" si="5"/>
        <v>0</v>
      </c>
      <c r="S53" s="117">
        <f t="shared" si="6"/>
        <v>0</v>
      </c>
      <c r="T53" s="117">
        <f t="shared" si="7"/>
        <v>0</v>
      </c>
      <c r="U53" s="117">
        <f t="shared" si="8"/>
        <v>0</v>
      </c>
      <c r="V53" s="26">
        <f t="shared" si="15"/>
        <v>0</v>
      </c>
      <c r="W53" s="117">
        <f t="shared" si="9"/>
        <v>0</v>
      </c>
      <c r="X53" s="117">
        <f t="shared" si="10"/>
        <v>0</v>
      </c>
      <c r="Y53" s="74"/>
    </row>
    <row r="54" spans="1:25" ht="16.5" customHeight="1">
      <c r="A54" s="20"/>
      <c r="B54" s="22"/>
      <c r="C54" s="22"/>
      <c r="D54" s="53"/>
      <c r="E54" s="129" t="s">
        <v>642</v>
      </c>
      <c r="F54" s="111">
        <v>4267</v>
      </c>
      <c r="G54" s="217">
        <f t="shared" si="16"/>
        <v>500</v>
      </c>
      <c r="H54" s="243">
        <v>500</v>
      </c>
      <c r="I54" s="241"/>
      <c r="J54" s="217">
        <f t="shared" si="17"/>
        <v>0</v>
      </c>
      <c r="K54" s="243"/>
      <c r="L54" s="241">
        <v>0</v>
      </c>
      <c r="M54" s="116">
        <f t="shared" si="0"/>
        <v>0</v>
      </c>
      <c r="N54" s="117">
        <f t="shared" si="1"/>
        <v>0</v>
      </c>
      <c r="O54" s="117">
        <f t="shared" si="2"/>
        <v>0</v>
      </c>
      <c r="P54" s="117">
        <f t="shared" si="14"/>
        <v>0</v>
      </c>
      <c r="Q54" s="117">
        <f t="shared" si="4"/>
        <v>0</v>
      </c>
      <c r="R54" s="117">
        <f t="shared" si="5"/>
        <v>0</v>
      </c>
      <c r="S54" s="117">
        <f t="shared" si="6"/>
        <v>0</v>
      </c>
      <c r="T54" s="117">
        <f t="shared" si="7"/>
        <v>0</v>
      </c>
      <c r="U54" s="117">
        <f t="shared" si="8"/>
        <v>0</v>
      </c>
      <c r="V54" s="26">
        <f t="shared" si="15"/>
        <v>0</v>
      </c>
      <c r="W54" s="117">
        <f t="shared" si="9"/>
        <v>0</v>
      </c>
      <c r="X54" s="117">
        <f t="shared" si="10"/>
        <v>0</v>
      </c>
      <c r="Y54" s="74"/>
    </row>
    <row r="55" spans="1:25" ht="18" customHeight="1">
      <c r="A55" s="20"/>
      <c r="B55" s="22"/>
      <c r="C55" s="22"/>
      <c r="D55" s="53"/>
      <c r="E55" s="129" t="s">
        <v>635</v>
      </c>
      <c r="F55" s="111">
        <v>5113</v>
      </c>
      <c r="G55" s="217">
        <f t="shared" si="16"/>
        <v>0</v>
      </c>
      <c r="H55" s="243"/>
      <c r="I55" s="249">
        <v>0</v>
      </c>
      <c r="J55" s="217">
        <f t="shared" si="17"/>
        <v>0</v>
      </c>
      <c r="K55" s="243"/>
      <c r="L55" s="241">
        <v>0</v>
      </c>
      <c r="M55" s="116">
        <f t="shared" si="0"/>
        <v>0</v>
      </c>
      <c r="N55" s="117">
        <f t="shared" si="1"/>
        <v>0</v>
      </c>
      <c r="O55" s="117">
        <f t="shared" si="2"/>
        <v>0</v>
      </c>
      <c r="P55" s="117">
        <f t="shared" si="14"/>
        <v>0</v>
      </c>
      <c r="Q55" s="117">
        <f t="shared" si="4"/>
        <v>0</v>
      </c>
      <c r="R55" s="117">
        <f t="shared" si="5"/>
        <v>0</v>
      </c>
      <c r="S55" s="117">
        <f t="shared" si="6"/>
        <v>0</v>
      </c>
      <c r="T55" s="117">
        <f t="shared" si="7"/>
        <v>0</v>
      </c>
      <c r="U55" s="117">
        <f t="shared" si="8"/>
        <v>0</v>
      </c>
      <c r="V55" s="26">
        <f t="shared" si="15"/>
        <v>0</v>
      </c>
      <c r="W55" s="117">
        <f t="shared" si="9"/>
        <v>0</v>
      </c>
      <c r="X55" s="117">
        <f t="shared" si="10"/>
        <v>0</v>
      </c>
      <c r="Y55" s="74"/>
    </row>
    <row r="56" spans="1:25" ht="18.75" customHeight="1">
      <c r="A56" s="20"/>
      <c r="B56" s="22"/>
      <c r="C56" s="22"/>
      <c r="D56" s="53"/>
      <c r="E56" s="56" t="s">
        <v>530</v>
      </c>
      <c r="F56" s="111">
        <v>5122</v>
      </c>
      <c r="G56" s="217">
        <f t="shared" si="16"/>
        <v>0</v>
      </c>
      <c r="H56" s="243"/>
      <c r="I56" s="249">
        <v>0</v>
      </c>
      <c r="J56" s="217">
        <f t="shared" si="17"/>
        <v>0</v>
      </c>
      <c r="K56" s="243"/>
      <c r="L56" s="241">
        <v>0</v>
      </c>
      <c r="M56" s="116">
        <f t="shared" si="0"/>
        <v>0</v>
      </c>
      <c r="N56" s="117">
        <f t="shared" si="1"/>
        <v>0</v>
      </c>
      <c r="O56" s="117">
        <f t="shared" si="2"/>
        <v>0</v>
      </c>
      <c r="P56" s="117">
        <f t="shared" si="14"/>
        <v>0</v>
      </c>
      <c r="Q56" s="117">
        <f t="shared" si="4"/>
        <v>0</v>
      </c>
      <c r="R56" s="117">
        <f t="shared" si="5"/>
        <v>0</v>
      </c>
      <c r="S56" s="117">
        <f t="shared" si="6"/>
        <v>0</v>
      </c>
      <c r="T56" s="117">
        <f t="shared" si="7"/>
        <v>0</v>
      </c>
      <c r="U56" s="117">
        <f t="shared" si="8"/>
        <v>0</v>
      </c>
      <c r="V56" s="26">
        <f t="shared" si="15"/>
        <v>0</v>
      </c>
      <c r="W56" s="117">
        <f t="shared" si="9"/>
        <v>0</v>
      </c>
      <c r="X56" s="117">
        <f t="shared" si="10"/>
        <v>0</v>
      </c>
      <c r="Y56" s="74"/>
    </row>
    <row r="57" spans="1:25" s="144" customFormat="1" ht="32.25" customHeight="1">
      <c r="A57" s="139">
        <v>2133</v>
      </c>
      <c r="B57" s="140" t="s">
        <v>198</v>
      </c>
      <c r="C57" s="141">
        <v>6</v>
      </c>
      <c r="D57" s="141">
        <v>1</v>
      </c>
      <c r="E57" s="121" t="s">
        <v>216</v>
      </c>
      <c r="F57" s="142"/>
      <c r="G57" s="245">
        <f>H57</f>
        <v>154201</v>
      </c>
      <c r="H57" s="245">
        <f>H58+H59+H60+H61+H62+H63+H64+H65+H66+H67+H68</f>
        <v>154201</v>
      </c>
      <c r="I57" s="245">
        <f>I69</f>
        <v>14369.2</v>
      </c>
      <c r="J57" s="245">
        <f>K57</f>
        <v>166450</v>
      </c>
      <c r="K57" s="245">
        <f>K58+K59+K60+K61+K62+K63+K64+K65+K66+K67+K68</f>
        <v>166450</v>
      </c>
      <c r="L57" s="245">
        <v>0</v>
      </c>
      <c r="M57" s="116">
        <f t="shared" si="0"/>
        <v>183011.775</v>
      </c>
      <c r="N57" s="117">
        <f t="shared" si="1"/>
        <v>183011.775</v>
      </c>
      <c r="O57" s="117">
        <f t="shared" si="2"/>
        <v>0</v>
      </c>
      <c r="P57" s="117">
        <f t="shared" si="14"/>
        <v>16561.774999999994</v>
      </c>
      <c r="Q57" s="117">
        <f t="shared" si="4"/>
        <v>16561.774999999994</v>
      </c>
      <c r="R57" s="117">
        <f t="shared" si="5"/>
        <v>0</v>
      </c>
      <c r="S57" s="117">
        <f t="shared" si="6"/>
        <v>193992.4815</v>
      </c>
      <c r="T57" s="117">
        <f t="shared" si="7"/>
        <v>193992.4815</v>
      </c>
      <c r="U57" s="117">
        <f t="shared" si="8"/>
        <v>0</v>
      </c>
      <c r="V57" s="117">
        <f t="shared" si="15"/>
        <v>203692.105575</v>
      </c>
      <c r="W57" s="117">
        <f t="shared" si="9"/>
        <v>203692.105575</v>
      </c>
      <c r="X57" s="117">
        <f t="shared" si="10"/>
        <v>0</v>
      </c>
      <c r="Y57" s="143"/>
    </row>
    <row r="58" spans="1:25" s="6" customFormat="1" ht="16.5" customHeight="1">
      <c r="A58" s="15"/>
      <c r="B58" s="12"/>
      <c r="C58" s="12"/>
      <c r="D58" s="12"/>
      <c r="E58" s="129" t="s">
        <v>637</v>
      </c>
      <c r="F58" s="137">
        <v>4213</v>
      </c>
      <c r="G58" s="217">
        <f>H58</f>
        <v>5060</v>
      </c>
      <c r="H58" s="217">
        <v>5060</v>
      </c>
      <c r="I58" s="217"/>
      <c r="J58" s="217">
        <f>K58</f>
        <v>7060</v>
      </c>
      <c r="K58" s="217">
        <v>7060</v>
      </c>
      <c r="L58" s="217">
        <v>0</v>
      </c>
      <c r="M58" s="116">
        <f t="shared" si="0"/>
        <v>7762.47</v>
      </c>
      <c r="N58" s="117">
        <f t="shared" si="1"/>
        <v>7762.47</v>
      </c>
      <c r="O58" s="117">
        <f t="shared" si="2"/>
        <v>0</v>
      </c>
      <c r="P58" s="117">
        <f t="shared" si="14"/>
        <v>702.4700000000003</v>
      </c>
      <c r="Q58" s="117">
        <f t="shared" si="4"/>
        <v>702.4700000000003</v>
      </c>
      <c r="R58" s="117">
        <f t="shared" si="5"/>
        <v>0</v>
      </c>
      <c r="S58" s="117">
        <f t="shared" si="6"/>
        <v>8228.2182</v>
      </c>
      <c r="T58" s="117">
        <f t="shared" si="7"/>
        <v>8228.2182</v>
      </c>
      <c r="U58" s="117">
        <f t="shared" si="8"/>
        <v>0</v>
      </c>
      <c r="V58" s="26">
        <f t="shared" si="15"/>
        <v>8639.62911</v>
      </c>
      <c r="W58" s="117">
        <f t="shared" si="9"/>
        <v>8639.62911</v>
      </c>
      <c r="X58" s="117">
        <f t="shared" si="10"/>
        <v>0</v>
      </c>
      <c r="Y58" s="73"/>
    </row>
    <row r="59" spans="1:25" s="6" customFormat="1" ht="16.5" customHeight="1">
      <c r="A59" s="15"/>
      <c r="B59" s="12"/>
      <c r="C59" s="12"/>
      <c r="D59" s="12"/>
      <c r="E59" s="129" t="s">
        <v>638</v>
      </c>
      <c r="F59" s="137" t="s">
        <v>394</v>
      </c>
      <c r="G59" s="217">
        <f aca="true" t="shared" si="18" ref="G59:G68">H59</f>
        <v>0</v>
      </c>
      <c r="H59" s="217"/>
      <c r="I59" s="217"/>
      <c r="J59" s="217">
        <f aca="true" t="shared" si="19" ref="J59:J72">K59</f>
        <v>0</v>
      </c>
      <c r="K59" s="217"/>
      <c r="L59" s="217">
        <v>0</v>
      </c>
      <c r="M59" s="116">
        <f t="shared" si="0"/>
        <v>0</v>
      </c>
      <c r="N59" s="117">
        <f t="shared" si="1"/>
        <v>0</v>
      </c>
      <c r="O59" s="117">
        <f t="shared" si="2"/>
        <v>0</v>
      </c>
      <c r="P59" s="117">
        <f t="shared" si="14"/>
        <v>0</v>
      </c>
      <c r="Q59" s="117">
        <f t="shared" si="4"/>
        <v>0</v>
      </c>
      <c r="R59" s="117">
        <f t="shared" si="5"/>
        <v>0</v>
      </c>
      <c r="S59" s="117">
        <f t="shared" si="6"/>
        <v>0</v>
      </c>
      <c r="T59" s="117">
        <f t="shared" si="7"/>
        <v>0</v>
      </c>
      <c r="U59" s="117">
        <f t="shared" si="8"/>
        <v>0</v>
      </c>
      <c r="V59" s="26">
        <f aca="true" t="shared" si="20" ref="V59:V66">W59</f>
        <v>0</v>
      </c>
      <c r="W59" s="117">
        <f t="shared" si="9"/>
        <v>0</v>
      </c>
      <c r="X59" s="117">
        <f t="shared" si="10"/>
        <v>0</v>
      </c>
      <c r="Y59" s="73"/>
    </row>
    <row r="60" spans="1:25" s="6" customFormat="1" ht="17.25" customHeight="1">
      <c r="A60" s="15"/>
      <c r="B60" s="12"/>
      <c r="C60" s="12"/>
      <c r="D60" s="12"/>
      <c r="E60" s="236" t="s">
        <v>696</v>
      </c>
      <c r="F60" s="111" t="s">
        <v>398</v>
      </c>
      <c r="G60" s="217">
        <f t="shared" si="18"/>
        <v>4750</v>
      </c>
      <c r="H60" s="217">
        <v>4750</v>
      </c>
      <c r="I60" s="217"/>
      <c r="J60" s="217">
        <f t="shared" si="19"/>
        <v>6750</v>
      </c>
      <c r="K60" s="217">
        <v>6750</v>
      </c>
      <c r="L60" s="217">
        <v>0</v>
      </c>
      <c r="M60" s="116">
        <f t="shared" si="0"/>
        <v>7421.625</v>
      </c>
      <c r="N60" s="117">
        <f t="shared" si="1"/>
        <v>7421.625</v>
      </c>
      <c r="O60" s="117">
        <f t="shared" si="2"/>
        <v>0</v>
      </c>
      <c r="P60" s="117">
        <f t="shared" si="14"/>
        <v>671.625</v>
      </c>
      <c r="Q60" s="117">
        <f t="shared" si="4"/>
        <v>671.625</v>
      </c>
      <c r="R60" s="117">
        <f t="shared" si="5"/>
        <v>0</v>
      </c>
      <c r="S60" s="117">
        <f t="shared" si="6"/>
        <v>7866.9225</v>
      </c>
      <c r="T60" s="117">
        <f t="shared" si="7"/>
        <v>7866.9225</v>
      </c>
      <c r="U60" s="117">
        <f t="shared" si="8"/>
        <v>0</v>
      </c>
      <c r="V60" s="26">
        <f t="shared" si="20"/>
        <v>8260.268625</v>
      </c>
      <c r="W60" s="117">
        <f t="shared" si="9"/>
        <v>8260.268625</v>
      </c>
      <c r="X60" s="117">
        <f t="shared" si="10"/>
        <v>0</v>
      </c>
      <c r="Y60" s="73"/>
    </row>
    <row r="61" spans="1:25" s="6" customFormat="1" ht="20.25" customHeight="1">
      <c r="A61" s="15"/>
      <c r="B61" s="12"/>
      <c r="C61" s="12"/>
      <c r="D61" s="12"/>
      <c r="E61" s="129" t="s">
        <v>643</v>
      </c>
      <c r="F61" s="137" t="s">
        <v>410</v>
      </c>
      <c r="G61" s="217">
        <f t="shared" si="18"/>
        <v>2101</v>
      </c>
      <c r="H61" s="217">
        <v>2101</v>
      </c>
      <c r="I61" s="217"/>
      <c r="J61" s="217">
        <f t="shared" si="19"/>
        <v>3050</v>
      </c>
      <c r="K61" s="217">
        <v>3050</v>
      </c>
      <c r="L61" s="217">
        <v>0</v>
      </c>
      <c r="M61" s="116">
        <f t="shared" si="0"/>
        <v>3353.475</v>
      </c>
      <c r="N61" s="117">
        <f t="shared" si="1"/>
        <v>3353.475</v>
      </c>
      <c r="O61" s="117">
        <f t="shared" si="2"/>
        <v>0</v>
      </c>
      <c r="P61" s="117">
        <f t="shared" si="14"/>
        <v>303.4749999999999</v>
      </c>
      <c r="Q61" s="117">
        <f t="shared" si="4"/>
        <v>303.4749999999999</v>
      </c>
      <c r="R61" s="117">
        <f t="shared" si="5"/>
        <v>0</v>
      </c>
      <c r="S61" s="117">
        <f t="shared" si="6"/>
        <v>3554.6835</v>
      </c>
      <c r="T61" s="117">
        <f t="shared" si="7"/>
        <v>3554.6835</v>
      </c>
      <c r="U61" s="117">
        <f t="shared" si="8"/>
        <v>0</v>
      </c>
      <c r="V61" s="26">
        <f t="shared" si="20"/>
        <v>3732.417675</v>
      </c>
      <c r="W61" s="117">
        <f t="shared" si="9"/>
        <v>3732.417675</v>
      </c>
      <c r="X61" s="117">
        <f t="shared" si="10"/>
        <v>0</v>
      </c>
      <c r="Y61" s="73"/>
    </row>
    <row r="62" spans="1:25" s="6" customFormat="1" ht="19.5" customHeight="1">
      <c r="A62" s="15"/>
      <c r="B62" s="12"/>
      <c r="C62" s="12"/>
      <c r="D62" s="12"/>
      <c r="E62" s="129" t="s">
        <v>644</v>
      </c>
      <c r="F62" s="137" t="s">
        <v>414</v>
      </c>
      <c r="G62" s="217">
        <f t="shared" si="18"/>
        <v>1450</v>
      </c>
      <c r="H62" s="217">
        <v>1450</v>
      </c>
      <c r="I62" s="217"/>
      <c r="J62" s="217">
        <f t="shared" si="19"/>
        <v>2450</v>
      </c>
      <c r="K62" s="217">
        <v>2450</v>
      </c>
      <c r="L62" s="217">
        <v>0</v>
      </c>
      <c r="M62" s="116">
        <f t="shared" si="0"/>
        <v>2693.775</v>
      </c>
      <c r="N62" s="117">
        <f t="shared" si="1"/>
        <v>2693.775</v>
      </c>
      <c r="O62" s="117">
        <f t="shared" si="2"/>
        <v>0</v>
      </c>
      <c r="P62" s="117">
        <f t="shared" si="14"/>
        <v>243.7750000000001</v>
      </c>
      <c r="Q62" s="117">
        <f t="shared" si="4"/>
        <v>243.7750000000001</v>
      </c>
      <c r="R62" s="117">
        <f t="shared" si="5"/>
        <v>0</v>
      </c>
      <c r="S62" s="117">
        <f t="shared" si="6"/>
        <v>2855.4015</v>
      </c>
      <c r="T62" s="117">
        <f t="shared" si="7"/>
        <v>2855.4015</v>
      </c>
      <c r="U62" s="117">
        <f t="shared" si="8"/>
        <v>0</v>
      </c>
      <c r="V62" s="26">
        <f t="shared" si="20"/>
        <v>2998.171575</v>
      </c>
      <c r="W62" s="117">
        <f t="shared" si="9"/>
        <v>2998.171575</v>
      </c>
      <c r="X62" s="117">
        <f t="shared" si="10"/>
        <v>0</v>
      </c>
      <c r="Y62" s="73"/>
    </row>
    <row r="63" spans="1:25" s="6" customFormat="1" ht="18.75" customHeight="1">
      <c r="A63" s="15"/>
      <c r="B63" s="12"/>
      <c r="C63" s="12"/>
      <c r="D63" s="12"/>
      <c r="E63" s="129" t="s">
        <v>645</v>
      </c>
      <c r="F63" s="137" t="s">
        <v>422</v>
      </c>
      <c r="G63" s="217">
        <f t="shared" si="18"/>
        <v>20100</v>
      </c>
      <c r="H63" s="217">
        <v>20100</v>
      </c>
      <c r="I63" s="217"/>
      <c r="J63" s="217">
        <f t="shared" si="19"/>
        <v>10600</v>
      </c>
      <c r="K63" s="217">
        <v>10600</v>
      </c>
      <c r="L63" s="217">
        <v>0</v>
      </c>
      <c r="M63" s="116">
        <f t="shared" si="0"/>
        <v>11654.7</v>
      </c>
      <c r="N63" s="117">
        <f t="shared" si="1"/>
        <v>11654.7</v>
      </c>
      <c r="O63" s="117">
        <f t="shared" si="2"/>
        <v>0</v>
      </c>
      <c r="P63" s="117">
        <f t="shared" si="14"/>
        <v>1054.7000000000007</v>
      </c>
      <c r="Q63" s="117">
        <f t="shared" si="4"/>
        <v>1054.7000000000007</v>
      </c>
      <c r="R63" s="117">
        <f t="shared" si="5"/>
        <v>0</v>
      </c>
      <c r="S63" s="117">
        <f t="shared" si="6"/>
        <v>12353.982</v>
      </c>
      <c r="T63" s="117">
        <f t="shared" si="7"/>
        <v>12353.982</v>
      </c>
      <c r="U63" s="117">
        <f t="shared" si="8"/>
        <v>0</v>
      </c>
      <c r="V63" s="26">
        <f t="shared" si="20"/>
        <v>12971.6811</v>
      </c>
      <c r="W63" s="117">
        <f t="shared" si="9"/>
        <v>12971.6811</v>
      </c>
      <c r="X63" s="117">
        <f t="shared" si="10"/>
        <v>0</v>
      </c>
      <c r="Y63" s="73"/>
    </row>
    <row r="64" spans="1:25" s="6" customFormat="1" ht="21.75" customHeight="1">
      <c r="A64" s="15"/>
      <c r="B64" s="12"/>
      <c r="C64" s="12"/>
      <c r="D64" s="12"/>
      <c r="E64" s="146" t="s">
        <v>697</v>
      </c>
      <c r="F64" s="137" t="s">
        <v>435</v>
      </c>
      <c r="G64" s="217">
        <f t="shared" si="18"/>
        <v>2140</v>
      </c>
      <c r="H64" s="217">
        <v>2140</v>
      </c>
      <c r="I64" s="217"/>
      <c r="J64" s="217">
        <f t="shared" si="19"/>
        <v>17640</v>
      </c>
      <c r="K64" s="217">
        <v>17640</v>
      </c>
      <c r="L64" s="217">
        <v>0</v>
      </c>
      <c r="M64" s="116">
        <f t="shared" si="0"/>
        <v>19395.18</v>
      </c>
      <c r="N64" s="117">
        <f t="shared" si="1"/>
        <v>19395.18</v>
      </c>
      <c r="O64" s="117">
        <f t="shared" si="2"/>
        <v>0</v>
      </c>
      <c r="P64" s="117">
        <f t="shared" si="14"/>
        <v>1755.1800000000003</v>
      </c>
      <c r="Q64" s="117">
        <f t="shared" si="4"/>
        <v>1755.1800000000003</v>
      </c>
      <c r="R64" s="117">
        <f t="shared" si="5"/>
        <v>0</v>
      </c>
      <c r="S64" s="117">
        <f t="shared" si="6"/>
        <v>20558.8908</v>
      </c>
      <c r="T64" s="117">
        <f t="shared" si="7"/>
        <v>20558.8908</v>
      </c>
      <c r="U64" s="117">
        <f t="shared" si="8"/>
        <v>0</v>
      </c>
      <c r="V64" s="26">
        <f t="shared" si="20"/>
        <v>21586.83534</v>
      </c>
      <c r="W64" s="117">
        <f t="shared" si="9"/>
        <v>21586.83534</v>
      </c>
      <c r="X64" s="117">
        <f t="shared" si="10"/>
        <v>0</v>
      </c>
      <c r="Y64" s="73"/>
    </row>
    <row r="65" spans="1:25" s="6" customFormat="1" ht="27.75" customHeight="1">
      <c r="A65" s="15"/>
      <c r="B65" s="12"/>
      <c r="C65" s="12"/>
      <c r="D65" s="12"/>
      <c r="E65" s="129" t="s">
        <v>698</v>
      </c>
      <c r="F65" s="137" t="s">
        <v>439</v>
      </c>
      <c r="G65" s="217">
        <f t="shared" si="18"/>
        <v>11400</v>
      </c>
      <c r="H65" s="217">
        <v>11400</v>
      </c>
      <c r="I65" s="217"/>
      <c r="J65" s="217">
        <f t="shared" si="19"/>
        <v>18400</v>
      </c>
      <c r="K65" s="217">
        <v>18400</v>
      </c>
      <c r="L65" s="217">
        <v>0</v>
      </c>
      <c r="M65" s="116">
        <f t="shared" si="0"/>
        <v>20230.8</v>
      </c>
      <c r="N65" s="117">
        <f t="shared" si="1"/>
        <v>20230.8</v>
      </c>
      <c r="O65" s="117">
        <f t="shared" si="2"/>
        <v>0</v>
      </c>
      <c r="P65" s="117">
        <f t="shared" si="14"/>
        <v>1830.7999999999993</v>
      </c>
      <c r="Q65" s="117">
        <f t="shared" si="4"/>
        <v>1830.7999999999993</v>
      </c>
      <c r="R65" s="117">
        <f t="shared" si="5"/>
        <v>0</v>
      </c>
      <c r="S65" s="117">
        <f t="shared" si="6"/>
        <v>21444.648</v>
      </c>
      <c r="T65" s="117">
        <f t="shared" si="7"/>
        <v>21444.648</v>
      </c>
      <c r="U65" s="117">
        <f t="shared" si="8"/>
        <v>0</v>
      </c>
      <c r="V65" s="26">
        <f t="shared" si="20"/>
        <v>22516.880400000002</v>
      </c>
      <c r="W65" s="117">
        <f t="shared" si="9"/>
        <v>22516.880400000002</v>
      </c>
      <c r="X65" s="117">
        <f t="shared" si="10"/>
        <v>0</v>
      </c>
      <c r="Y65" s="73"/>
    </row>
    <row r="66" spans="1:25" s="6" customFormat="1" ht="24" customHeight="1">
      <c r="A66" s="15"/>
      <c r="B66" s="12"/>
      <c r="C66" s="12"/>
      <c r="D66" s="12"/>
      <c r="E66" s="129" t="s">
        <v>647</v>
      </c>
      <c r="F66" s="137" t="s">
        <v>457</v>
      </c>
      <c r="G66" s="217">
        <f t="shared" si="18"/>
        <v>2500</v>
      </c>
      <c r="H66" s="217">
        <v>2500</v>
      </c>
      <c r="I66" s="217"/>
      <c r="J66" s="217">
        <f t="shared" si="19"/>
        <v>0</v>
      </c>
      <c r="K66" s="217"/>
      <c r="L66" s="217">
        <v>0</v>
      </c>
      <c r="M66" s="116">
        <f t="shared" si="0"/>
        <v>0</v>
      </c>
      <c r="N66" s="117">
        <f t="shared" si="1"/>
        <v>0</v>
      </c>
      <c r="O66" s="117">
        <f t="shared" si="2"/>
        <v>0</v>
      </c>
      <c r="P66" s="117">
        <f t="shared" si="14"/>
        <v>0</v>
      </c>
      <c r="Q66" s="117">
        <f t="shared" si="4"/>
        <v>0</v>
      </c>
      <c r="R66" s="117">
        <f t="shared" si="5"/>
        <v>0</v>
      </c>
      <c r="S66" s="117">
        <f t="shared" si="6"/>
        <v>0</v>
      </c>
      <c r="T66" s="117">
        <f t="shared" si="7"/>
        <v>0</v>
      </c>
      <c r="U66" s="117">
        <f t="shared" si="8"/>
        <v>0</v>
      </c>
      <c r="V66" s="26">
        <f t="shared" si="20"/>
        <v>0</v>
      </c>
      <c r="W66" s="117">
        <f t="shared" si="9"/>
        <v>0</v>
      </c>
      <c r="X66" s="117">
        <f t="shared" si="10"/>
        <v>0</v>
      </c>
      <c r="Y66" s="73"/>
    </row>
    <row r="67" spans="1:25" s="6" customFormat="1" ht="24" customHeight="1">
      <c r="A67" s="15"/>
      <c r="B67" s="12"/>
      <c r="C67" s="12"/>
      <c r="D67" s="12"/>
      <c r="E67" s="237" t="s">
        <v>699</v>
      </c>
      <c r="F67" s="238" t="s">
        <v>480</v>
      </c>
      <c r="G67" s="217">
        <f t="shared" si="18"/>
        <v>93750</v>
      </c>
      <c r="H67" s="217">
        <v>93750</v>
      </c>
      <c r="I67" s="217"/>
      <c r="J67" s="217">
        <f t="shared" si="19"/>
        <v>86000</v>
      </c>
      <c r="K67" s="217">
        <v>86000</v>
      </c>
      <c r="L67" s="217">
        <v>0</v>
      </c>
      <c r="M67" s="116">
        <f t="shared" si="0"/>
        <v>94557</v>
      </c>
      <c r="N67" s="117">
        <f t="shared" si="1"/>
        <v>94557</v>
      </c>
      <c r="O67" s="117">
        <f t="shared" si="2"/>
        <v>0</v>
      </c>
      <c r="P67" s="117">
        <f t="shared" si="14"/>
        <v>8557</v>
      </c>
      <c r="Q67" s="117">
        <f t="shared" si="4"/>
        <v>8557</v>
      </c>
      <c r="R67" s="117">
        <f t="shared" si="5"/>
        <v>0</v>
      </c>
      <c r="S67" s="117">
        <f t="shared" si="6"/>
        <v>100230.42</v>
      </c>
      <c r="T67" s="117">
        <f t="shared" si="7"/>
        <v>100230.42</v>
      </c>
      <c r="U67" s="117">
        <f t="shared" si="8"/>
        <v>0</v>
      </c>
      <c r="V67" s="26"/>
      <c r="W67" s="117">
        <f t="shared" si="9"/>
        <v>105241.94099999999</v>
      </c>
      <c r="X67" s="117">
        <f t="shared" si="10"/>
        <v>0</v>
      </c>
      <c r="Y67" s="73"/>
    </row>
    <row r="68" spans="1:25" s="6" customFormat="1" ht="16.5" customHeight="1">
      <c r="A68" s="15"/>
      <c r="B68" s="12"/>
      <c r="C68" s="12"/>
      <c r="D68" s="12"/>
      <c r="E68" s="147" t="s">
        <v>693</v>
      </c>
      <c r="F68" s="148">
        <v>4823</v>
      </c>
      <c r="G68" s="217">
        <f t="shared" si="18"/>
        <v>10950</v>
      </c>
      <c r="H68" s="217">
        <v>10950</v>
      </c>
      <c r="I68" s="217"/>
      <c r="J68" s="217">
        <f t="shared" si="19"/>
        <v>14500</v>
      </c>
      <c r="K68" s="217">
        <v>14500</v>
      </c>
      <c r="L68" s="217">
        <v>0</v>
      </c>
      <c r="M68" s="116">
        <f t="shared" si="0"/>
        <v>15942.75</v>
      </c>
      <c r="N68" s="117">
        <f t="shared" si="1"/>
        <v>15942.75</v>
      </c>
      <c r="O68" s="117">
        <f t="shared" si="2"/>
        <v>0</v>
      </c>
      <c r="P68" s="117">
        <f t="shared" si="14"/>
        <v>1442.75</v>
      </c>
      <c r="Q68" s="117">
        <f t="shared" si="4"/>
        <v>1442.75</v>
      </c>
      <c r="R68" s="117">
        <f t="shared" si="5"/>
        <v>0</v>
      </c>
      <c r="S68" s="117">
        <f t="shared" si="6"/>
        <v>16899.315</v>
      </c>
      <c r="T68" s="117">
        <f t="shared" si="7"/>
        <v>16899.315</v>
      </c>
      <c r="U68" s="117">
        <f t="shared" si="8"/>
        <v>0</v>
      </c>
      <c r="V68" s="26">
        <f>X68</f>
        <v>0</v>
      </c>
      <c r="W68" s="117">
        <f t="shared" si="9"/>
        <v>17744.280749999998</v>
      </c>
      <c r="X68" s="117">
        <f t="shared" si="10"/>
        <v>0</v>
      </c>
      <c r="Y68" s="73"/>
    </row>
    <row r="69" spans="1:25" s="6" customFormat="1" ht="17.25" customHeight="1">
      <c r="A69" s="15"/>
      <c r="B69" s="12"/>
      <c r="C69" s="12"/>
      <c r="D69" s="12"/>
      <c r="E69" s="147" t="s">
        <v>648</v>
      </c>
      <c r="F69" s="137" t="s">
        <v>521</v>
      </c>
      <c r="G69" s="217">
        <f>I69+H69</f>
        <v>14369.2</v>
      </c>
      <c r="H69" s="217"/>
      <c r="I69" s="217">
        <v>14369.2</v>
      </c>
      <c r="J69" s="217">
        <f>L69+K69</f>
        <v>0</v>
      </c>
      <c r="K69" s="217"/>
      <c r="L69" s="217">
        <v>0</v>
      </c>
      <c r="M69" s="116">
        <f t="shared" si="0"/>
        <v>0</v>
      </c>
      <c r="N69" s="117">
        <f t="shared" si="1"/>
        <v>0</v>
      </c>
      <c r="O69" s="117">
        <f t="shared" si="2"/>
        <v>0</v>
      </c>
      <c r="P69" s="117">
        <f t="shared" si="14"/>
        <v>0</v>
      </c>
      <c r="Q69" s="117">
        <f t="shared" si="4"/>
        <v>0</v>
      </c>
      <c r="R69" s="117">
        <f t="shared" si="5"/>
        <v>0</v>
      </c>
      <c r="S69" s="117">
        <f t="shared" si="6"/>
        <v>0</v>
      </c>
      <c r="T69" s="117">
        <f t="shared" si="7"/>
        <v>0</v>
      </c>
      <c r="U69" s="117">
        <f t="shared" si="8"/>
        <v>0</v>
      </c>
      <c r="V69" s="26">
        <f>X69</f>
        <v>0</v>
      </c>
      <c r="W69" s="117">
        <f t="shared" si="9"/>
        <v>0</v>
      </c>
      <c r="X69" s="117">
        <f t="shared" si="10"/>
        <v>0</v>
      </c>
      <c r="Y69" s="73"/>
    </row>
    <row r="70" spans="1:25" s="6" customFormat="1" ht="19.5" customHeight="1">
      <c r="A70" s="15"/>
      <c r="B70" s="12"/>
      <c r="C70" s="12"/>
      <c r="D70" s="12"/>
      <c r="E70" s="56" t="s">
        <v>733</v>
      </c>
      <c r="F70" s="137" t="s">
        <v>732</v>
      </c>
      <c r="G70" s="217">
        <f>H70</f>
        <v>0</v>
      </c>
      <c r="H70" s="217"/>
      <c r="I70" s="217">
        <v>0</v>
      </c>
      <c r="J70" s="217">
        <f t="shared" si="19"/>
        <v>0</v>
      </c>
      <c r="K70" s="217"/>
      <c r="L70" s="217">
        <v>21200</v>
      </c>
      <c r="M70" s="116">
        <f t="shared" si="0"/>
        <v>26054.8</v>
      </c>
      <c r="N70" s="117">
        <f t="shared" si="1"/>
        <v>0</v>
      </c>
      <c r="O70" s="117">
        <f t="shared" si="2"/>
        <v>26054.8</v>
      </c>
      <c r="P70" s="117">
        <f t="shared" si="14"/>
        <v>26054.8</v>
      </c>
      <c r="Q70" s="117">
        <f t="shared" si="4"/>
        <v>0</v>
      </c>
      <c r="R70" s="117">
        <f t="shared" si="5"/>
        <v>4854.799999999999</v>
      </c>
      <c r="S70" s="117">
        <f t="shared" si="6"/>
        <v>27618.088</v>
      </c>
      <c r="T70" s="117">
        <f t="shared" si="7"/>
        <v>0</v>
      </c>
      <c r="U70" s="117">
        <f t="shared" si="8"/>
        <v>27618.088</v>
      </c>
      <c r="V70" s="26">
        <f>X70</f>
        <v>28998.9924</v>
      </c>
      <c r="W70" s="117">
        <f t="shared" si="9"/>
        <v>0</v>
      </c>
      <c r="X70" s="117">
        <f t="shared" si="10"/>
        <v>28998.9924</v>
      </c>
      <c r="Y70" s="73"/>
    </row>
    <row r="71" spans="1:25" s="6" customFormat="1" ht="20.25" customHeight="1">
      <c r="A71" s="15"/>
      <c r="B71" s="12"/>
      <c r="C71" s="12"/>
      <c r="D71" s="12"/>
      <c r="E71" s="239" t="s">
        <v>649</v>
      </c>
      <c r="F71" s="137" t="s">
        <v>533</v>
      </c>
      <c r="G71" s="217">
        <f>H71</f>
        <v>0</v>
      </c>
      <c r="H71" s="217"/>
      <c r="I71" s="217">
        <v>0</v>
      </c>
      <c r="J71" s="217">
        <f t="shared" si="19"/>
        <v>0</v>
      </c>
      <c r="K71" s="217"/>
      <c r="L71" s="217">
        <v>0</v>
      </c>
      <c r="M71" s="116">
        <f t="shared" si="0"/>
        <v>0</v>
      </c>
      <c r="N71" s="117">
        <f t="shared" si="1"/>
        <v>0</v>
      </c>
      <c r="O71" s="117">
        <f t="shared" si="2"/>
        <v>0</v>
      </c>
      <c r="P71" s="117">
        <f t="shared" si="14"/>
        <v>0</v>
      </c>
      <c r="Q71" s="117">
        <f t="shared" si="4"/>
        <v>0</v>
      </c>
      <c r="R71" s="117">
        <f t="shared" si="5"/>
        <v>0</v>
      </c>
      <c r="S71" s="117">
        <f t="shared" si="6"/>
        <v>0</v>
      </c>
      <c r="T71" s="117">
        <f t="shared" si="7"/>
        <v>0</v>
      </c>
      <c r="U71" s="117">
        <f t="shared" si="8"/>
        <v>0</v>
      </c>
      <c r="V71" s="26">
        <f>X71</f>
        <v>0</v>
      </c>
      <c r="W71" s="117">
        <f t="shared" si="9"/>
        <v>0</v>
      </c>
      <c r="X71" s="117">
        <f t="shared" si="10"/>
        <v>0</v>
      </c>
      <c r="Y71" s="73"/>
    </row>
    <row r="72" spans="1:25" s="6" customFormat="1" ht="19.5" customHeight="1">
      <c r="A72" s="15"/>
      <c r="B72" s="12"/>
      <c r="C72" s="12"/>
      <c r="D72" s="12"/>
      <c r="E72" s="56" t="s">
        <v>539</v>
      </c>
      <c r="F72" s="137" t="s">
        <v>538</v>
      </c>
      <c r="G72" s="217">
        <f>H72</f>
        <v>0</v>
      </c>
      <c r="H72" s="217"/>
      <c r="I72" s="217">
        <v>0</v>
      </c>
      <c r="J72" s="217">
        <f t="shared" si="19"/>
        <v>0</v>
      </c>
      <c r="K72" s="217"/>
      <c r="L72" s="217">
        <v>0</v>
      </c>
      <c r="M72" s="116">
        <f t="shared" si="0"/>
        <v>0</v>
      </c>
      <c r="N72" s="117">
        <f t="shared" si="1"/>
        <v>0</v>
      </c>
      <c r="O72" s="117">
        <f t="shared" si="2"/>
        <v>0</v>
      </c>
      <c r="P72" s="117">
        <f t="shared" si="14"/>
        <v>0</v>
      </c>
      <c r="Q72" s="117">
        <f t="shared" si="4"/>
        <v>0</v>
      </c>
      <c r="R72" s="117">
        <f t="shared" si="5"/>
        <v>0</v>
      </c>
      <c r="S72" s="117">
        <f t="shared" si="6"/>
        <v>0</v>
      </c>
      <c r="T72" s="117">
        <f t="shared" si="7"/>
        <v>0</v>
      </c>
      <c r="U72" s="117">
        <f t="shared" si="8"/>
        <v>0</v>
      </c>
      <c r="V72" s="26">
        <f>X72</f>
        <v>0</v>
      </c>
      <c r="W72" s="117">
        <f t="shared" si="9"/>
        <v>0</v>
      </c>
      <c r="X72" s="117">
        <f t="shared" si="10"/>
        <v>0</v>
      </c>
      <c r="Y72" s="73"/>
    </row>
    <row r="73" spans="1:25" s="144" customFormat="1" ht="24.75" customHeight="1">
      <c r="A73" s="112" t="s">
        <v>214</v>
      </c>
      <c r="B73" s="113" t="s">
        <v>194</v>
      </c>
      <c r="C73" s="113" t="s">
        <v>215</v>
      </c>
      <c r="D73" s="113" t="s">
        <v>195</v>
      </c>
      <c r="E73" s="121" t="s">
        <v>216</v>
      </c>
      <c r="F73" s="122"/>
      <c r="G73" s="244">
        <f>H73</f>
        <v>0</v>
      </c>
      <c r="H73" s="244">
        <f>H75</f>
        <v>0</v>
      </c>
      <c r="I73" s="244"/>
      <c r="J73" s="244">
        <f>K73</f>
        <v>0</v>
      </c>
      <c r="K73" s="244">
        <f>K75</f>
        <v>0</v>
      </c>
      <c r="L73" s="217">
        <v>0</v>
      </c>
      <c r="M73" s="116">
        <f t="shared" si="0"/>
        <v>0</v>
      </c>
      <c r="N73" s="117">
        <f t="shared" si="1"/>
        <v>0</v>
      </c>
      <c r="O73" s="117">
        <f t="shared" si="2"/>
        <v>0</v>
      </c>
      <c r="P73" s="117">
        <f t="shared" si="14"/>
        <v>0</v>
      </c>
      <c r="Q73" s="117">
        <f t="shared" si="4"/>
        <v>0</v>
      </c>
      <c r="R73" s="117">
        <f t="shared" si="5"/>
        <v>0</v>
      </c>
      <c r="S73" s="117">
        <f t="shared" si="6"/>
        <v>0</v>
      </c>
      <c r="T73" s="117">
        <f t="shared" si="7"/>
        <v>0</v>
      </c>
      <c r="U73" s="117">
        <f t="shared" si="8"/>
        <v>0</v>
      </c>
      <c r="V73" s="117">
        <f>W73</f>
        <v>0</v>
      </c>
      <c r="W73" s="117">
        <f t="shared" si="9"/>
        <v>0</v>
      </c>
      <c r="X73" s="117">
        <f t="shared" si="10"/>
        <v>0</v>
      </c>
      <c r="Y73" s="143"/>
    </row>
    <row r="74" spans="1:25" ht="12.75" customHeight="1">
      <c r="A74" s="20"/>
      <c r="B74" s="22"/>
      <c r="C74" s="22"/>
      <c r="D74" s="53"/>
      <c r="E74" s="54" t="s">
        <v>200</v>
      </c>
      <c r="F74" s="111"/>
      <c r="G74" s="243"/>
      <c r="H74" s="243"/>
      <c r="I74" s="243"/>
      <c r="J74" s="243"/>
      <c r="K74" s="243"/>
      <c r="L74" s="217">
        <v>0</v>
      </c>
      <c r="M74" s="116">
        <f aca="true" t="shared" si="21" ref="M74:M137">N74+O74</f>
        <v>0</v>
      </c>
      <c r="N74" s="117">
        <f aca="true" t="shared" si="22" ref="N74:N137">K74*9.95%+K74</f>
        <v>0</v>
      </c>
      <c r="O74" s="117">
        <f aca="true" t="shared" si="23" ref="O74:O137">L74*22.9%+L74</f>
        <v>0</v>
      </c>
      <c r="P74" s="117">
        <f t="shared" si="14"/>
        <v>0</v>
      </c>
      <c r="Q74" s="117">
        <f aca="true" t="shared" si="24" ref="Q74:Q137">N74-K74</f>
        <v>0</v>
      </c>
      <c r="R74" s="117">
        <f aca="true" t="shared" si="25" ref="R74:R137">O74-L74</f>
        <v>0</v>
      </c>
      <c r="S74" s="117">
        <f aca="true" t="shared" si="26" ref="S74:S137">T74+U74</f>
        <v>0</v>
      </c>
      <c r="T74" s="117">
        <f aca="true" t="shared" si="27" ref="T74:T137">N74*0.06+N74</f>
        <v>0</v>
      </c>
      <c r="U74" s="117">
        <f aca="true" t="shared" si="28" ref="U74:U137">O74*0.06+O74</f>
        <v>0</v>
      </c>
      <c r="V74" s="26"/>
      <c r="W74" s="117">
        <f aca="true" t="shared" si="29" ref="W74:W137">T74*0.05+T74</f>
        <v>0</v>
      </c>
      <c r="X74" s="117">
        <f aca="true" t="shared" si="30" ref="X74:X137">U74*0.05+U74</f>
        <v>0</v>
      </c>
      <c r="Y74" s="74"/>
    </row>
    <row r="75" spans="1:25" s="119" customFormat="1" ht="33" customHeight="1">
      <c r="A75" s="112" t="s">
        <v>217</v>
      </c>
      <c r="B75" s="113" t="s">
        <v>194</v>
      </c>
      <c r="C75" s="113" t="s">
        <v>215</v>
      </c>
      <c r="D75" s="113" t="s">
        <v>198</v>
      </c>
      <c r="E75" s="124" t="s">
        <v>700</v>
      </c>
      <c r="F75" s="125"/>
      <c r="G75" s="245">
        <f>H75</f>
        <v>0</v>
      </c>
      <c r="H75" s="245">
        <f>H77+H78+H79</f>
        <v>0</v>
      </c>
      <c r="I75" s="245"/>
      <c r="J75" s="245">
        <f>K75</f>
        <v>0</v>
      </c>
      <c r="K75" s="245">
        <f>K77+K78+K79</f>
        <v>0</v>
      </c>
      <c r="L75" s="217">
        <v>0</v>
      </c>
      <c r="M75" s="116">
        <f t="shared" si="21"/>
        <v>0</v>
      </c>
      <c r="N75" s="117">
        <f t="shared" si="22"/>
        <v>0</v>
      </c>
      <c r="O75" s="117">
        <f t="shared" si="23"/>
        <v>0</v>
      </c>
      <c r="P75" s="117">
        <f t="shared" si="14"/>
        <v>0</v>
      </c>
      <c r="Q75" s="117">
        <f t="shared" si="24"/>
        <v>0</v>
      </c>
      <c r="R75" s="117">
        <f t="shared" si="25"/>
        <v>0</v>
      </c>
      <c r="S75" s="117">
        <f t="shared" si="26"/>
        <v>0</v>
      </c>
      <c r="T75" s="117">
        <f t="shared" si="27"/>
        <v>0</v>
      </c>
      <c r="U75" s="117">
        <f t="shared" si="28"/>
        <v>0</v>
      </c>
      <c r="V75" s="117">
        <f>W75</f>
        <v>0</v>
      </c>
      <c r="W75" s="117">
        <f t="shared" si="29"/>
        <v>0</v>
      </c>
      <c r="X75" s="117">
        <f t="shared" si="30"/>
        <v>0</v>
      </c>
      <c r="Y75" s="123"/>
    </row>
    <row r="76" spans="1:25" ht="15.75" customHeight="1">
      <c r="A76" s="20"/>
      <c r="B76" s="22"/>
      <c r="C76" s="22"/>
      <c r="D76" s="53"/>
      <c r="E76" s="56"/>
      <c r="F76" s="111"/>
      <c r="G76" s="243"/>
      <c r="H76" s="243"/>
      <c r="I76" s="243"/>
      <c r="J76" s="243"/>
      <c r="K76" s="243"/>
      <c r="L76" s="217">
        <v>0</v>
      </c>
      <c r="M76" s="116">
        <f t="shared" si="21"/>
        <v>0</v>
      </c>
      <c r="N76" s="117">
        <f t="shared" si="22"/>
        <v>0</v>
      </c>
      <c r="O76" s="117">
        <f t="shared" si="23"/>
        <v>0</v>
      </c>
      <c r="P76" s="117">
        <f t="shared" si="14"/>
        <v>0</v>
      </c>
      <c r="Q76" s="117">
        <f t="shared" si="24"/>
        <v>0</v>
      </c>
      <c r="R76" s="117">
        <f t="shared" si="25"/>
        <v>0</v>
      </c>
      <c r="S76" s="117">
        <f t="shared" si="26"/>
        <v>0</v>
      </c>
      <c r="T76" s="117">
        <f t="shared" si="27"/>
        <v>0</v>
      </c>
      <c r="U76" s="117">
        <f t="shared" si="28"/>
        <v>0</v>
      </c>
      <c r="V76" s="26"/>
      <c r="W76" s="117">
        <f t="shared" si="29"/>
        <v>0</v>
      </c>
      <c r="X76" s="117">
        <f t="shared" si="30"/>
        <v>0</v>
      </c>
      <c r="Y76" s="74"/>
    </row>
    <row r="77" spans="1:25" s="6" customFormat="1" ht="15.75" customHeight="1">
      <c r="A77" s="10"/>
      <c r="B77" s="11"/>
      <c r="C77" s="11"/>
      <c r="D77" s="46"/>
      <c r="E77" s="56" t="s">
        <v>426</v>
      </c>
      <c r="F77" s="137" t="s">
        <v>425</v>
      </c>
      <c r="G77" s="250">
        <f>H77</f>
        <v>0</v>
      </c>
      <c r="H77" s="250"/>
      <c r="I77" s="288"/>
      <c r="J77" s="250">
        <f>K77</f>
        <v>0</v>
      </c>
      <c r="K77" s="250"/>
      <c r="L77" s="217">
        <v>0</v>
      </c>
      <c r="M77" s="116">
        <f t="shared" si="21"/>
        <v>0</v>
      </c>
      <c r="N77" s="117">
        <f t="shared" si="22"/>
        <v>0</v>
      </c>
      <c r="O77" s="117">
        <f t="shared" si="23"/>
        <v>0</v>
      </c>
      <c r="P77" s="117">
        <f t="shared" si="14"/>
        <v>0</v>
      </c>
      <c r="Q77" s="117">
        <f t="shared" si="24"/>
        <v>0</v>
      </c>
      <c r="R77" s="117">
        <f t="shared" si="25"/>
        <v>0</v>
      </c>
      <c r="S77" s="117">
        <f t="shared" si="26"/>
        <v>0</v>
      </c>
      <c r="T77" s="117">
        <f t="shared" si="27"/>
        <v>0</v>
      </c>
      <c r="U77" s="117">
        <f t="shared" si="28"/>
        <v>0</v>
      </c>
      <c r="V77" s="26">
        <f>W77</f>
        <v>0</v>
      </c>
      <c r="W77" s="117">
        <f t="shared" si="29"/>
        <v>0</v>
      </c>
      <c r="X77" s="117">
        <f t="shared" si="30"/>
        <v>0</v>
      </c>
      <c r="Y77" s="73"/>
    </row>
    <row r="78" spans="1:25" s="6" customFormat="1" ht="21" customHeight="1">
      <c r="A78" s="10"/>
      <c r="B78" s="11"/>
      <c r="C78" s="11"/>
      <c r="D78" s="46"/>
      <c r="E78" s="149" t="s">
        <v>650</v>
      </c>
      <c r="F78" s="137" t="s">
        <v>497</v>
      </c>
      <c r="G78" s="250">
        <f>H78</f>
        <v>0</v>
      </c>
      <c r="H78" s="250"/>
      <c r="I78" s="288"/>
      <c r="J78" s="250">
        <f>K78</f>
        <v>0</v>
      </c>
      <c r="K78" s="250"/>
      <c r="L78" s="217">
        <v>0</v>
      </c>
      <c r="M78" s="116">
        <f t="shared" si="21"/>
        <v>0</v>
      </c>
      <c r="N78" s="117">
        <f t="shared" si="22"/>
        <v>0</v>
      </c>
      <c r="O78" s="117">
        <f t="shared" si="23"/>
        <v>0</v>
      </c>
      <c r="P78" s="117">
        <f t="shared" si="14"/>
        <v>0</v>
      </c>
      <c r="Q78" s="117">
        <f t="shared" si="24"/>
        <v>0</v>
      </c>
      <c r="R78" s="117">
        <f t="shared" si="25"/>
        <v>0</v>
      </c>
      <c r="S78" s="117">
        <f t="shared" si="26"/>
        <v>0</v>
      </c>
      <c r="T78" s="117">
        <f t="shared" si="27"/>
        <v>0</v>
      </c>
      <c r="U78" s="117">
        <f t="shared" si="28"/>
        <v>0</v>
      </c>
      <c r="V78" s="26">
        <f>W78</f>
        <v>0</v>
      </c>
      <c r="W78" s="117">
        <f t="shared" si="29"/>
        <v>0</v>
      </c>
      <c r="X78" s="117">
        <f t="shared" si="30"/>
        <v>0</v>
      </c>
      <c r="Y78" s="73"/>
    </row>
    <row r="79" spans="1:25" s="6" customFormat="1" ht="15.75" customHeight="1">
      <c r="A79" s="10"/>
      <c r="B79" s="11"/>
      <c r="C79" s="11"/>
      <c r="D79" s="46"/>
      <c r="E79" s="56" t="s">
        <v>501</v>
      </c>
      <c r="F79" s="137" t="s">
        <v>502</v>
      </c>
      <c r="G79" s="250">
        <f>H79</f>
        <v>0</v>
      </c>
      <c r="H79" s="250"/>
      <c r="I79" s="288"/>
      <c r="J79" s="250">
        <f>K79</f>
        <v>0</v>
      </c>
      <c r="K79" s="250"/>
      <c r="L79" s="217">
        <v>0</v>
      </c>
      <c r="M79" s="116">
        <f t="shared" si="21"/>
        <v>0</v>
      </c>
      <c r="N79" s="117">
        <f t="shared" si="22"/>
        <v>0</v>
      </c>
      <c r="O79" s="117">
        <f t="shared" si="23"/>
        <v>0</v>
      </c>
      <c r="P79" s="117">
        <f t="shared" si="14"/>
        <v>0</v>
      </c>
      <c r="Q79" s="117">
        <f t="shared" si="24"/>
        <v>0</v>
      </c>
      <c r="R79" s="117">
        <f t="shared" si="25"/>
        <v>0</v>
      </c>
      <c r="S79" s="117">
        <f t="shared" si="26"/>
        <v>0</v>
      </c>
      <c r="T79" s="117">
        <f t="shared" si="27"/>
        <v>0</v>
      </c>
      <c r="U79" s="117">
        <f t="shared" si="28"/>
        <v>0</v>
      </c>
      <c r="V79" s="26">
        <f>W79</f>
        <v>0</v>
      </c>
      <c r="W79" s="117">
        <f t="shared" si="29"/>
        <v>0</v>
      </c>
      <c r="X79" s="117">
        <f t="shared" si="30"/>
        <v>0</v>
      </c>
      <c r="Y79" s="73"/>
    </row>
    <row r="80" spans="1:25" s="119" customFormat="1" ht="20.25" customHeight="1">
      <c r="A80" s="112" t="s">
        <v>218</v>
      </c>
      <c r="B80" s="113" t="s">
        <v>219</v>
      </c>
      <c r="C80" s="113" t="s">
        <v>195</v>
      </c>
      <c r="D80" s="113" t="s">
        <v>195</v>
      </c>
      <c r="E80" s="114" t="s">
        <v>220</v>
      </c>
      <c r="F80" s="115"/>
      <c r="G80" s="242">
        <f>H80+I80</f>
        <v>0</v>
      </c>
      <c r="H80" s="242">
        <f>H82</f>
        <v>0</v>
      </c>
      <c r="I80" s="242">
        <f>I82</f>
        <v>0</v>
      </c>
      <c r="J80" s="242">
        <f>K80+L80</f>
        <v>2750</v>
      </c>
      <c r="K80" s="242">
        <f>K82</f>
        <v>0</v>
      </c>
      <c r="L80" s="242">
        <v>2750</v>
      </c>
      <c r="M80" s="116">
        <f t="shared" si="21"/>
        <v>3379.75</v>
      </c>
      <c r="N80" s="117">
        <f t="shared" si="22"/>
        <v>0</v>
      </c>
      <c r="O80" s="117">
        <f t="shared" si="23"/>
        <v>3379.75</v>
      </c>
      <c r="P80" s="117">
        <f t="shared" si="14"/>
        <v>629.75</v>
      </c>
      <c r="Q80" s="117">
        <f t="shared" si="24"/>
        <v>0</v>
      </c>
      <c r="R80" s="117">
        <f t="shared" si="25"/>
        <v>629.75</v>
      </c>
      <c r="S80" s="117">
        <f t="shared" si="26"/>
        <v>3582.535</v>
      </c>
      <c r="T80" s="117">
        <f t="shared" si="27"/>
        <v>0</v>
      </c>
      <c r="U80" s="117">
        <f t="shared" si="28"/>
        <v>3582.535</v>
      </c>
      <c r="V80" s="117">
        <f>W80</f>
        <v>0</v>
      </c>
      <c r="W80" s="117">
        <f t="shared" si="29"/>
        <v>0</v>
      </c>
      <c r="X80" s="117">
        <f t="shared" si="30"/>
        <v>3761.6617499999998</v>
      </c>
      <c r="Y80" s="123"/>
    </row>
    <row r="81" spans="1:25" s="6" customFormat="1" ht="19.5" customHeight="1">
      <c r="A81" s="10"/>
      <c r="B81" s="11"/>
      <c r="C81" s="11"/>
      <c r="D81" s="46"/>
      <c r="E81" s="56" t="s">
        <v>5</v>
      </c>
      <c r="F81" s="137"/>
      <c r="G81" s="217"/>
      <c r="H81" s="217"/>
      <c r="I81" s="217"/>
      <c r="J81" s="217"/>
      <c r="K81" s="217"/>
      <c r="L81" s="217">
        <v>0</v>
      </c>
      <c r="M81" s="116">
        <f t="shared" si="21"/>
        <v>0</v>
      </c>
      <c r="N81" s="117">
        <f t="shared" si="22"/>
        <v>0</v>
      </c>
      <c r="O81" s="117">
        <f t="shared" si="23"/>
        <v>0</v>
      </c>
      <c r="P81" s="117">
        <f t="shared" si="14"/>
        <v>0</v>
      </c>
      <c r="Q81" s="117">
        <f t="shared" si="24"/>
        <v>0</v>
      </c>
      <c r="R81" s="117">
        <f t="shared" si="25"/>
        <v>0</v>
      </c>
      <c r="S81" s="117">
        <f t="shared" si="26"/>
        <v>0</v>
      </c>
      <c r="T81" s="117">
        <f t="shared" si="27"/>
        <v>0</v>
      </c>
      <c r="U81" s="117">
        <f t="shared" si="28"/>
        <v>0</v>
      </c>
      <c r="V81" s="26"/>
      <c r="W81" s="117">
        <f t="shared" si="29"/>
        <v>0</v>
      </c>
      <c r="X81" s="117">
        <f t="shared" si="30"/>
        <v>0</v>
      </c>
      <c r="Y81" s="73"/>
    </row>
    <row r="82" spans="1:25" s="119" customFormat="1" ht="19.5" customHeight="1">
      <c r="A82" s="112" t="s">
        <v>225</v>
      </c>
      <c r="B82" s="113" t="s">
        <v>219</v>
      </c>
      <c r="C82" s="113" t="s">
        <v>211</v>
      </c>
      <c r="D82" s="113" t="s">
        <v>195</v>
      </c>
      <c r="E82" s="121" t="s">
        <v>226</v>
      </c>
      <c r="F82" s="122"/>
      <c r="G82" s="244">
        <f>G84</f>
        <v>0</v>
      </c>
      <c r="H82" s="244">
        <f>H84</f>
        <v>0</v>
      </c>
      <c r="I82" s="244">
        <f>I84</f>
        <v>0</v>
      </c>
      <c r="J82" s="244">
        <f>J84</f>
        <v>0</v>
      </c>
      <c r="K82" s="244">
        <f>K84</f>
        <v>0</v>
      </c>
      <c r="L82" s="244">
        <v>0</v>
      </c>
      <c r="M82" s="116">
        <f t="shared" si="21"/>
        <v>0</v>
      </c>
      <c r="N82" s="117">
        <f t="shared" si="22"/>
        <v>0</v>
      </c>
      <c r="O82" s="117">
        <f t="shared" si="23"/>
        <v>0</v>
      </c>
      <c r="P82" s="117">
        <f t="shared" si="14"/>
        <v>0</v>
      </c>
      <c r="Q82" s="117">
        <f t="shared" si="24"/>
        <v>0</v>
      </c>
      <c r="R82" s="117">
        <f t="shared" si="25"/>
        <v>0</v>
      </c>
      <c r="S82" s="117">
        <f t="shared" si="26"/>
        <v>0</v>
      </c>
      <c r="T82" s="117">
        <f t="shared" si="27"/>
        <v>0</v>
      </c>
      <c r="U82" s="117">
        <f t="shared" si="28"/>
        <v>0</v>
      </c>
      <c r="V82" s="117">
        <f>W82</f>
        <v>0</v>
      </c>
      <c r="W82" s="117">
        <f t="shared" si="29"/>
        <v>0</v>
      </c>
      <c r="X82" s="117">
        <f t="shared" si="30"/>
        <v>0</v>
      </c>
      <c r="Y82" s="123"/>
    </row>
    <row r="83" spans="1:25" s="6" customFormat="1" ht="20.25" customHeight="1">
      <c r="A83" s="20"/>
      <c r="B83" s="22"/>
      <c r="C83" s="22"/>
      <c r="D83" s="53"/>
      <c r="E83" s="54" t="s">
        <v>200</v>
      </c>
      <c r="F83" s="137"/>
      <c r="G83" s="217"/>
      <c r="H83" s="217"/>
      <c r="I83" s="217"/>
      <c r="J83" s="217"/>
      <c r="K83" s="217"/>
      <c r="L83" s="217">
        <v>0</v>
      </c>
      <c r="M83" s="116">
        <f t="shared" si="21"/>
        <v>0</v>
      </c>
      <c r="N83" s="117">
        <f t="shared" si="22"/>
        <v>0</v>
      </c>
      <c r="O83" s="117">
        <f t="shared" si="23"/>
        <v>0</v>
      </c>
      <c r="P83" s="117">
        <f t="shared" si="14"/>
        <v>0</v>
      </c>
      <c r="Q83" s="117">
        <f t="shared" si="24"/>
        <v>0</v>
      </c>
      <c r="R83" s="117">
        <f t="shared" si="25"/>
        <v>0</v>
      </c>
      <c r="S83" s="117">
        <f t="shared" si="26"/>
        <v>0</v>
      </c>
      <c r="T83" s="117">
        <f t="shared" si="27"/>
        <v>0</v>
      </c>
      <c r="U83" s="117">
        <f t="shared" si="28"/>
        <v>0</v>
      </c>
      <c r="V83" s="26"/>
      <c r="W83" s="117">
        <f t="shared" si="29"/>
        <v>0</v>
      </c>
      <c r="X83" s="117">
        <f t="shared" si="30"/>
        <v>0</v>
      </c>
      <c r="Y83" s="73"/>
    </row>
    <row r="84" spans="1:25" s="119" customFormat="1" ht="19.5" customHeight="1">
      <c r="A84" s="112" t="s">
        <v>227</v>
      </c>
      <c r="B84" s="113" t="s">
        <v>219</v>
      </c>
      <c r="C84" s="113" t="s">
        <v>211</v>
      </c>
      <c r="D84" s="113" t="s">
        <v>198</v>
      </c>
      <c r="E84" s="124" t="s">
        <v>226</v>
      </c>
      <c r="F84" s="125"/>
      <c r="G84" s="245">
        <f>H84+I84</f>
        <v>0</v>
      </c>
      <c r="H84" s="245">
        <f>H86</f>
        <v>0</v>
      </c>
      <c r="I84" s="245">
        <f>I86</f>
        <v>0</v>
      </c>
      <c r="J84" s="245">
        <f>K84+L84</f>
        <v>0</v>
      </c>
      <c r="K84" s="245">
        <f>K86</f>
        <v>0</v>
      </c>
      <c r="L84" s="245">
        <v>0</v>
      </c>
      <c r="M84" s="116">
        <f t="shared" si="21"/>
        <v>0</v>
      </c>
      <c r="N84" s="117">
        <f t="shared" si="22"/>
        <v>0</v>
      </c>
      <c r="O84" s="117">
        <f t="shared" si="23"/>
        <v>0</v>
      </c>
      <c r="P84" s="117">
        <f t="shared" si="14"/>
        <v>0</v>
      </c>
      <c r="Q84" s="117">
        <f t="shared" si="24"/>
        <v>0</v>
      </c>
      <c r="R84" s="117">
        <f t="shared" si="25"/>
        <v>0</v>
      </c>
      <c r="S84" s="117">
        <f t="shared" si="26"/>
        <v>0</v>
      </c>
      <c r="T84" s="117">
        <f t="shared" si="27"/>
        <v>0</v>
      </c>
      <c r="U84" s="117">
        <f t="shared" si="28"/>
        <v>0</v>
      </c>
      <c r="V84" s="117">
        <f>W84</f>
        <v>0</v>
      </c>
      <c r="W84" s="117">
        <f t="shared" si="29"/>
        <v>0</v>
      </c>
      <c r="X84" s="117">
        <f t="shared" si="30"/>
        <v>0</v>
      </c>
      <c r="Y84" s="123"/>
    </row>
    <row r="85" spans="1:25" s="6" customFormat="1" ht="20.25" customHeight="1">
      <c r="A85" s="10"/>
      <c r="B85" s="11"/>
      <c r="C85" s="11"/>
      <c r="D85" s="46"/>
      <c r="E85" s="56" t="s">
        <v>5</v>
      </c>
      <c r="F85" s="137"/>
      <c r="G85" s="217"/>
      <c r="H85" s="217"/>
      <c r="I85" s="217"/>
      <c r="J85" s="217"/>
      <c r="K85" s="217"/>
      <c r="L85" s="217">
        <v>0</v>
      </c>
      <c r="M85" s="116">
        <f t="shared" si="21"/>
        <v>0</v>
      </c>
      <c r="N85" s="117">
        <f t="shared" si="22"/>
        <v>0</v>
      </c>
      <c r="O85" s="117">
        <f t="shared" si="23"/>
        <v>0</v>
      </c>
      <c r="P85" s="117">
        <f t="shared" si="14"/>
        <v>0</v>
      </c>
      <c r="Q85" s="117">
        <f t="shared" si="24"/>
        <v>0</v>
      </c>
      <c r="R85" s="117">
        <f t="shared" si="25"/>
        <v>0</v>
      </c>
      <c r="S85" s="117">
        <f t="shared" si="26"/>
        <v>0</v>
      </c>
      <c r="T85" s="117">
        <f t="shared" si="27"/>
        <v>0</v>
      </c>
      <c r="U85" s="117">
        <f t="shared" si="28"/>
        <v>0</v>
      </c>
      <c r="V85" s="26"/>
      <c r="W85" s="117">
        <f t="shared" si="29"/>
        <v>0</v>
      </c>
      <c r="X85" s="117">
        <f t="shared" si="30"/>
        <v>0</v>
      </c>
      <c r="Y85" s="73"/>
    </row>
    <row r="86" spans="1:25" s="119" customFormat="1" ht="30" customHeight="1">
      <c r="A86" s="126"/>
      <c r="B86" s="127"/>
      <c r="C86" s="127"/>
      <c r="D86" s="116"/>
      <c r="E86" s="121" t="s">
        <v>651</v>
      </c>
      <c r="F86" s="128"/>
      <c r="G86" s="246">
        <f>H86+I86</f>
        <v>0</v>
      </c>
      <c r="H86" s="246">
        <f>H87+H88+H89+H90</f>
        <v>0</v>
      </c>
      <c r="I86" s="246">
        <f>I91</f>
        <v>0</v>
      </c>
      <c r="J86" s="246">
        <f>K86+L86</f>
        <v>0</v>
      </c>
      <c r="K86" s="246">
        <f>K87+K88+K89+K90</f>
        <v>0</v>
      </c>
      <c r="L86" s="246">
        <v>0</v>
      </c>
      <c r="M86" s="116">
        <f t="shared" si="21"/>
        <v>0</v>
      </c>
      <c r="N86" s="117">
        <f t="shared" si="22"/>
        <v>0</v>
      </c>
      <c r="O86" s="117">
        <f t="shared" si="23"/>
        <v>0</v>
      </c>
      <c r="P86" s="117">
        <f t="shared" si="14"/>
        <v>0</v>
      </c>
      <c r="Q86" s="117">
        <f t="shared" si="24"/>
        <v>0</v>
      </c>
      <c r="R86" s="117">
        <f t="shared" si="25"/>
        <v>0</v>
      </c>
      <c r="S86" s="117">
        <f t="shared" si="26"/>
        <v>0</v>
      </c>
      <c r="T86" s="117">
        <f t="shared" si="27"/>
        <v>0</v>
      </c>
      <c r="U86" s="117">
        <f t="shared" si="28"/>
        <v>0</v>
      </c>
      <c r="V86" s="117">
        <f>W86</f>
        <v>0</v>
      </c>
      <c r="W86" s="117">
        <f t="shared" si="29"/>
        <v>0</v>
      </c>
      <c r="X86" s="117">
        <f t="shared" si="30"/>
        <v>0</v>
      </c>
      <c r="Y86" s="123"/>
    </row>
    <row r="87" spans="1:25" s="6" customFormat="1" ht="18.75" customHeight="1">
      <c r="A87" s="10"/>
      <c r="B87" s="11"/>
      <c r="C87" s="11"/>
      <c r="D87" s="46"/>
      <c r="E87" s="56" t="s">
        <v>395</v>
      </c>
      <c r="F87" s="137" t="s">
        <v>394</v>
      </c>
      <c r="G87" s="250">
        <f>H87</f>
        <v>0</v>
      </c>
      <c r="H87" s="250">
        <v>0</v>
      </c>
      <c r="I87" s="288"/>
      <c r="J87" s="250">
        <f>K87</f>
        <v>0</v>
      </c>
      <c r="K87" s="250">
        <v>0</v>
      </c>
      <c r="L87" s="94">
        <v>0</v>
      </c>
      <c r="M87" s="116">
        <f t="shared" si="21"/>
        <v>0</v>
      </c>
      <c r="N87" s="117">
        <f t="shared" si="22"/>
        <v>0</v>
      </c>
      <c r="O87" s="117">
        <f t="shared" si="23"/>
        <v>0</v>
      </c>
      <c r="P87" s="117">
        <f t="shared" si="14"/>
        <v>0</v>
      </c>
      <c r="Q87" s="117">
        <f t="shared" si="24"/>
        <v>0</v>
      </c>
      <c r="R87" s="117">
        <f t="shared" si="25"/>
        <v>0</v>
      </c>
      <c r="S87" s="117">
        <f t="shared" si="26"/>
        <v>0</v>
      </c>
      <c r="T87" s="117">
        <f t="shared" si="27"/>
        <v>0</v>
      </c>
      <c r="U87" s="117">
        <f t="shared" si="28"/>
        <v>0</v>
      </c>
      <c r="V87" s="26">
        <f>W87</f>
        <v>0</v>
      </c>
      <c r="W87" s="117">
        <f t="shared" si="29"/>
        <v>0</v>
      </c>
      <c r="X87" s="117">
        <f t="shared" si="30"/>
        <v>0</v>
      </c>
      <c r="Y87" s="73"/>
    </row>
    <row r="88" spans="1:25" s="6" customFormat="1" ht="18.75" customHeight="1">
      <c r="A88" s="10"/>
      <c r="B88" s="11"/>
      <c r="C88" s="11"/>
      <c r="D88" s="46"/>
      <c r="E88" s="129" t="s">
        <v>645</v>
      </c>
      <c r="F88" s="137" t="s">
        <v>422</v>
      </c>
      <c r="G88" s="250">
        <f>H88</f>
        <v>0</v>
      </c>
      <c r="H88" s="250">
        <v>0</v>
      </c>
      <c r="I88" s="288"/>
      <c r="J88" s="250">
        <f>K88</f>
        <v>0</v>
      </c>
      <c r="K88" s="250">
        <v>0</v>
      </c>
      <c r="L88" s="94">
        <v>0</v>
      </c>
      <c r="M88" s="116">
        <f t="shared" si="21"/>
        <v>0</v>
      </c>
      <c r="N88" s="117">
        <f t="shared" si="22"/>
        <v>0</v>
      </c>
      <c r="O88" s="117">
        <f t="shared" si="23"/>
        <v>0</v>
      </c>
      <c r="P88" s="117">
        <f t="shared" si="14"/>
        <v>0</v>
      </c>
      <c r="Q88" s="117">
        <f t="shared" si="24"/>
        <v>0</v>
      </c>
      <c r="R88" s="117">
        <f t="shared" si="25"/>
        <v>0</v>
      </c>
      <c r="S88" s="117">
        <f t="shared" si="26"/>
        <v>0</v>
      </c>
      <c r="T88" s="117">
        <f t="shared" si="27"/>
        <v>0</v>
      </c>
      <c r="U88" s="117">
        <f t="shared" si="28"/>
        <v>0</v>
      </c>
      <c r="V88" s="26">
        <f>W88</f>
        <v>0</v>
      </c>
      <c r="W88" s="117">
        <f t="shared" si="29"/>
        <v>0</v>
      </c>
      <c r="X88" s="117">
        <f t="shared" si="30"/>
        <v>0</v>
      </c>
      <c r="Y88" s="73"/>
    </row>
    <row r="89" spans="1:25" s="6" customFormat="1" ht="21" customHeight="1">
      <c r="A89" s="10"/>
      <c r="B89" s="11"/>
      <c r="C89" s="11"/>
      <c r="D89" s="46"/>
      <c r="E89" s="146" t="s">
        <v>646</v>
      </c>
      <c r="F89" s="137" t="s">
        <v>429</v>
      </c>
      <c r="G89" s="250">
        <f>H89</f>
        <v>0</v>
      </c>
      <c r="H89" s="250"/>
      <c r="I89" s="288"/>
      <c r="J89" s="250">
        <f>K89</f>
        <v>0</v>
      </c>
      <c r="K89" s="250"/>
      <c r="L89" s="94">
        <v>0</v>
      </c>
      <c r="M89" s="116">
        <f t="shared" si="21"/>
        <v>0</v>
      </c>
      <c r="N89" s="117">
        <f t="shared" si="22"/>
        <v>0</v>
      </c>
      <c r="O89" s="117">
        <f t="shared" si="23"/>
        <v>0</v>
      </c>
      <c r="P89" s="117">
        <f aca="true" t="shared" si="31" ref="P89:P152">M89-J89</f>
        <v>0</v>
      </c>
      <c r="Q89" s="117">
        <f t="shared" si="24"/>
        <v>0</v>
      </c>
      <c r="R89" s="117">
        <f t="shared" si="25"/>
        <v>0</v>
      </c>
      <c r="S89" s="117">
        <f t="shared" si="26"/>
        <v>0</v>
      </c>
      <c r="T89" s="117">
        <f t="shared" si="27"/>
        <v>0</v>
      </c>
      <c r="U89" s="117">
        <f t="shared" si="28"/>
        <v>0</v>
      </c>
      <c r="V89" s="26">
        <f>W89</f>
        <v>0</v>
      </c>
      <c r="W89" s="117">
        <f t="shared" si="29"/>
        <v>0</v>
      </c>
      <c r="X89" s="117">
        <f t="shared" si="30"/>
        <v>0</v>
      </c>
      <c r="Y89" s="73"/>
    </row>
    <row r="90" spans="1:25" s="6" customFormat="1" ht="18.75" customHeight="1">
      <c r="A90" s="10"/>
      <c r="B90" s="11"/>
      <c r="C90" s="11"/>
      <c r="D90" s="46"/>
      <c r="E90" s="129" t="s">
        <v>652</v>
      </c>
      <c r="F90" s="137" t="s">
        <v>443</v>
      </c>
      <c r="G90" s="250">
        <f>H90</f>
        <v>0</v>
      </c>
      <c r="H90" s="250">
        <v>0</v>
      </c>
      <c r="I90" s="288"/>
      <c r="J90" s="250">
        <f>K90</f>
        <v>0</v>
      </c>
      <c r="K90" s="250">
        <v>0</v>
      </c>
      <c r="L90" s="94">
        <v>0</v>
      </c>
      <c r="M90" s="116">
        <f t="shared" si="21"/>
        <v>0</v>
      </c>
      <c r="N90" s="117">
        <f t="shared" si="22"/>
        <v>0</v>
      </c>
      <c r="O90" s="117">
        <f t="shared" si="23"/>
        <v>0</v>
      </c>
      <c r="P90" s="117">
        <f t="shared" si="31"/>
        <v>0</v>
      </c>
      <c r="Q90" s="117">
        <f t="shared" si="24"/>
        <v>0</v>
      </c>
      <c r="R90" s="117">
        <f t="shared" si="25"/>
        <v>0</v>
      </c>
      <c r="S90" s="117">
        <f t="shared" si="26"/>
        <v>0</v>
      </c>
      <c r="T90" s="117">
        <f t="shared" si="27"/>
        <v>0</v>
      </c>
      <c r="U90" s="117">
        <f t="shared" si="28"/>
        <v>0</v>
      </c>
      <c r="V90" s="26"/>
      <c r="W90" s="117">
        <f t="shared" si="29"/>
        <v>0</v>
      </c>
      <c r="X90" s="117">
        <f t="shared" si="30"/>
        <v>0</v>
      </c>
      <c r="Y90" s="73"/>
    </row>
    <row r="91" spans="1:25" s="6" customFormat="1" ht="18.75" customHeight="1">
      <c r="A91" s="10"/>
      <c r="B91" s="11"/>
      <c r="C91" s="11"/>
      <c r="D91" s="46"/>
      <c r="E91" s="56" t="s">
        <v>532</v>
      </c>
      <c r="F91" s="137" t="s">
        <v>523</v>
      </c>
      <c r="G91" s="250">
        <f>H91+I91</f>
        <v>0</v>
      </c>
      <c r="H91" s="250"/>
      <c r="I91" s="250"/>
      <c r="J91" s="250">
        <f>K91+L91</f>
        <v>2750</v>
      </c>
      <c r="K91" s="250"/>
      <c r="L91" s="250">
        <v>2750</v>
      </c>
      <c r="M91" s="116">
        <f t="shared" si="21"/>
        <v>3379.75</v>
      </c>
      <c r="N91" s="117">
        <f t="shared" si="22"/>
        <v>0</v>
      </c>
      <c r="O91" s="117">
        <f t="shared" si="23"/>
        <v>3379.75</v>
      </c>
      <c r="P91" s="117">
        <f t="shared" si="31"/>
        <v>629.75</v>
      </c>
      <c r="Q91" s="117">
        <f t="shared" si="24"/>
        <v>0</v>
      </c>
      <c r="R91" s="117">
        <f t="shared" si="25"/>
        <v>629.75</v>
      </c>
      <c r="S91" s="117">
        <f t="shared" si="26"/>
        <v>3582.535</v>
      </c>
      <c r="T91" s="117">
        <f t="shared" si="27"/>
        <v>0</v>
      </c>
      <c r="U91" s="117">
        <f t="shared" si="28"/>
        <v>3582.535</v>
      </c>
      <c r="V91" s="26"/>
      <c r="W91" s="117">
        <f t="shared" si="29"/>
        <v>0</v>
      </c>
      <c r="X91" s="117">
        <f t="shared" si="30"/>
        <v>3761.6617499999998</v>
      </c>
      <c r="Y91" s="73"/>
    </row>
    <row r="92" spans="1:25" s="6" customFormat="1" ht="18.75" customHeight="1">
      <c r="A92" s="10"/>
      <c r="B92" s="11"/>
      <c r="C92" s="11"/>
      <c r="D92" s="46"/>
      <c r="E92" s="56" t="s">
        <v>539</v>
      </c>
      <c r="F92" s="137" t="s">
        <v>538</v>
      </c>
      <c r="G92" s="250">
        <f>H92+I92</f>
        <v>0</v>
      </c>
      <c r="H92" s="250"/>
      <c r="I92" s="250">
        <v>0</v>
      </c>
      <c r="J92" s="250">
        <f>K92+L92</f>
        <v>0</v>
      </c>
      <c r="K92" s="250"/>
      <c r="L92" s="250">
        <v>0</v>
      </c>
      <c r="M92" s="116">
        <f t="shared" si="21"/>
        <v>0</v>
      </c>
      <c r="N92" s="117">
        <f t="shared" si="22"/>
        <v>0</v>
      </c>
      <c r="O92" s="117">
        <f t="shared" si="23"/>
        <v>0</v>
      </c>
      <c r="P92" s="117">
        <f t="shared" si="31"/>
        <v>0</v>
      </c>
      <c r="Q92" s="117">
        <f t="shared" si="24"/>
        <v>0</v>
      </c>
      <c r="R92" s="117">
        <f t="shared" si="25"/>
        <v>0</v>
      </c>
      <c r="S92" s="117">
        <f t="shared" si="26"/>
        <v>0</v>
      </c>
      <c r="T92" s="117">
        <f t="shared" si="27"/>
        <v>0</v>
      </c>
      <c r="U92" s="117">
        <f t="shared" si="28"/>
        <v>0</v>
      </c>
      <c r="V92" s="26"/>
      <c r="W92" s="117">
        <f t="shared" si="29"/>
        <v>0</v>
      </c>
      <c r="X92" s="117">
        <f t="shared" si="30"/>
        <v>0</v>
      </c>
      <c r="Y92" s="73"/>
    </row>
    <row r="93" spans="1:25" s="119" customFormat="1" ht="19.5" customHeight="1">
      <c r="A93" s="112" t="s">
        <v>228</v>
      </c>
      <c r="B93" s="113" t="s">
        <v>229</v>
      </c>
      <c r="C93" s="113" t="s">
        <v>195</v>
      </c>
      <c r="D93" s="113" t="s">
        <v>195</v>
      </c>
      <c r="E93" s="114" t="s">
        <v>230</v>
      </c>
      <c r="F93" s="115"/>
      <c r="G93" s="242">
        <f>H93+I93</f>
        <v>240081.15</v>
      </c>
      <c r="H93" s="242">
        <f>H109+H95+H103</f>
        <v>234100</v>
      </c>
      <c r="I93" s="242">
        <f>I109+I130+I103</f>
        <v>5981.150000000001</v>
      </c>
      <c r="J93" s="242">
        <f>K93+L93</f>
        <v>1149722.8</v>
      </c>
      <c r="K93" s="242">
        <f>K109+K95+K103</f>
        <v>259570</v>
      </c>
      <c r="L93" s="242">
        <v>890152.8</v>
      </c>
      <c r="M93" s="116">
        <f t="shared" si="21"/>
        <v>1379395.0062000002</v>
      </c>
      <c r="N93" s="117">
        <f t="shared" si="22"/>
        <v>285397.21499999997</v>
      </c>
      <c r="O93" s="117">
        <f t="shared" si="23"/>
        <v>1093997.7912</v>
      </c>
      <c r="P93" s="117">
        <f t="shared" si="31"/>
        <v>229672.20620000013</v>
      </c>
      <c r="Q93" s="117">
        <f t="shared" si="24"/>
        <v>25827.214999999967</v>
      </c>
      <c r="R93" s="117">
        <f t="shared" si="25"/>
        <v>203844.99120000005</v>
      </c>
      <c r="S93" s="117">
        <f t="shared" si="26"/>
        <v>1462158.706572</v>
      </c>
      <c r="T93" s="117">
        <f t="shared" si="27"/>
        <v>302521.04789999995</v>
      </c>
      <c r="U93" s="117">
        <f t="shared" si="28"/>
        <v>1159637.658672</v>
      </c>
      <c r="V93" s="117">
        <f>W93+X93</f>
        <v>1535266.6419006002</v>
      </c>
      <c r="W93" s="117">
        <f t="shared" si="29"/>
        <v>317647.10029499995</v>
      </c>
      <c r="X93" s="117">
        <f t="shared" si="30"/>
        <v>1217619.5416056002</v>
      </c>
      <c r="Y93" s="123"/>
    </row>
    <row r="94" spans="1:25" ht="12.75" customHeight="1">
      <c r="A94" s="20"/>
      <c r="B94" s="22"/>
      <c r="C94" s="22"/>
      <c r="D94" s="53"/>
      <c r="E94" s="54" t="s">
        <v>5</v>
      </c>
      <c r="F94" s="111"/>
      <c r="G94" s="243"/>
      <c r="H94" s="243"/>
      <c r="I94" s="243"/>
      <c r="J94" s="243"/>
      <c r="K94" s="243"/>
      <c r="L94" s="243"/>
      <c r="M94" s="116">
        <f t="shared" si="21"/>
        <v>0</v>
      </c>
      <c r="N94" s="117">
        <f t="shared" si="22"/>
        <v>0</v>
      </c>
      <c r="O94" s="117">
        <f t="shared" si="23"/>
        <v>0</v>
      </c>
      <c r="P94" s="117">
        <f t="shared" si="31"/>
        <v>0</v>
      </c>
      <c r="Q94" s="117">
        <f t="shared" si="24"/>
        <v>0</v>
      </c>
      <c r="R94" s="117">
        <f t="shared" si="25"/>
        <v>0</v>
      </c>
      <c r="S94" s="117">
        <f t="shared" si="26"/>
        <v>0</v>
      </c>
      <c r="T94" s="117">
        <f t="shared" si="27"/>
        <v>0</v>
      </c>
      <c r="U94" s="117">
        <f t="shared" si="28"/>
        <v>0</v>
      </c>
      <c r="V94" s="26"/>
      <c r="W94" s="117">
        <f t="shared" si="29"/>
        <v>0</v>
      </c>
      <c r="X94" s="117">
        <f t="shared" si="30"/>
        <v>0</v>
      </c>
      <c r="Y94" s="74"/>
    </row>
    <row r="95" spans="1:25" s="144" customFormat="1" ht="30.75" customHeight="1">
      <c r="A95" s="139">
        <v>2420</v>
      </c>
      <c r="B95" s="140" t="s">
        <v>229</v>
      </c>
      <c r="C95" s="150" t="s">
        <v>222</v>
      </c>
      <c r="D95" s="150" t="s">
        <v>195</v>
      </c>
      <c r="E95" s="151" t="s">
        <v>653</v>
      </c>
      <c r="F95" s="122"/>
      <c r="G95" s="251">
        <f>H95</f>
        <v>82200</v>
      </c>
      <c r="H95" s="251">
        <f>H96</f>
        <v>82200</v>
      </c>
      <c r="I95" s="244"/>
      <c r="J95" s="251">
        <f>K95</f>
        <v>96020</v>
      </c>
      <c r="K95" s="251">
        <f>K96</f>
        <v>96020</v>
      </c>
      <c r="L95" s="244">
        <v>0</v>
      </c>
      <c r="M95" s="116">
        <f t="shared" si="21"/>
        <v>105573.99</v>
      </c>
      <c r="N95" s="117">
        <f t="shared" si="22"/>
        <v>105573.99</v>
      </c>
      <c r="O95" s="117">
        <f t="shared" si="23"/>
        <v>0</v>
      </c>
      <c r="P95" s="117">
        <f t="shared" si="31"/>
        <v>9553.990000000005</v>
      </c>
      <c r="Q95" s="117">
        <f t="shared" si="24"/>
        <v>9553.990000000005</v>
      </c>
      <c r="R95" s="117">
        <f t="shared" si="25"/>
        <v>0</v>
      </c>
      <c r="S95" s="117">
        <f t="shared" si="26"/>
        <v>111908.42940000001</v>
      </c>
      <c r="T95" s="117">
        <f t="shared" si="27"/>
        <v>111908.42940000001</v>
      </c>
      <c r="U95" s="117">
        <f t="shared" si="28"/>
        <v>0</v>
      </c>
      <c r="V95" s="117">
        <f>W95+X95</f>
        <v>117503.85087000001</v>
      </c>
      <c r="W95" s="117">
        <f t="shared" si="29"/>
        <v>117503.85087000001</v>
      </c>
      <c r="X95" s="117">
        <f t="shared" si="30"/>
        <v>0</v>
      </c>
      <c r="Y95" s="143"/>
    </row>
    <row r="96" spans="1:25" s="136" customFormat="1" ht="12.75" customHeight="1">
      <c r="A96" s="139">
        <v>2421</v>
      </c>
      <c r="B96" s="140" t="s">
        <v>229</v>
      </c>
      <c r="C96" s="150" t="s">
        <v>222</v>
      </c>
      <c r="D96" s="150" t="s">
        <v>198</v>
      </c>
      <c r="E96" s="152" t="s">
        <v>618</v>
      </c>
      <c r="F96" s="133"/>
      <c r="G96" s="247">
        <f>H96</f>
        <v>82200</v>
      </c>
      <c r="H96" s="247">
        <f>H98+H100+H101+H99</f>
        <v>82200</v>
      </c>
      <c r="I96" s="247"/>
      <c r="J96" s="247">
        <f>K96</f>
        <v>96020</v>
      </c>
      <c r="K96" s="247">
        <f>K98+K100+K101+K99</f>
        <v>96020</v>
      </c>
      <c r="L96" s="247">
        <v>0</v>
      </c>
      <c r="M96" s="116">
        <f t="shared" si="21"/>
        <v>105573.99</v>
      </c>
      <c r="N96" s="117">
        <f t="shared" si="22"/>
        <v>105573.99</v>
      </c>
      <c r="O96" s="117">
        <f t="shared" si="23"/>
        <v>0</v>
      </c>
      <c r="P96" s="117">
        <f t="shared" si="31"/>
        <v>9553.990000000005</v>
      </c>
      <c r="Q96" s="117">
        <f t="shared" si="24"/>
        <v>9553.990000000005</v>
      </c>
      <c r="R96" s="117">
        <f t="shared" si="25"/>
        <v>0</v>
      </c>
      <c r="S96" s="117">
        <f t="shared" si="26"/>
        <v>111908.42940000001</v>
      </c>
      <c r="T96" s="117">
        <f t="shared" si="27"/>
        <v>111908.42940000001</v>
      </c>
      <c r="U96" s="117">
        <f t="shared" si="28"/>
        <v>0</v>
      </c>
      <c r="V96" s="117">
        <f>W96</f>
        <v>117503.85087000001</v>
      </c>
      <c r="W96" s="117">
        <f t="shared" si="29"/>
        <v>117503.85087000001</v>
      </c>
      <c r="X96" s="117">
        <f t="shared" si="30"/>
        <v>0</v>
      </c>
      <c r="Y96" s="135"/>
    </row>
    <row r="97" spans="1:25" ht="12.75" customHeight="1">
      <c r="A97" s="39"/>
      <c r="B97" s="40"/>
      <c r="C97" s="40"/>
      <c r="D97" s="40"/>
      <c r="E97" s="54" t="s">
        <v>5</v>
      </c>
      <c r="F97" s="111"/>
      <c r="G97" s="243"/>
      <c r="H97" s="243"/>
      <c r="I97" s="243"/>
      <c r="J97" s="243"/>
      <c r="K97" s="243"/>
      <c r="L97" s="243"/>
      <c r="M97" s="116">
        <f t="shared" si="21"/>
        <v>0</v>
      </c>
      <c r="N97" s="117">
        <f t="shared" si="22"/>
        <v>0</v>
      </c>
      <c r="O97" s="117">
        <f t="shared" si="23"/>
        <v>0</v>
      </c>
      <c r="P97" s="117">
        <f t="shared" si="31"/>
        <v>0</v>
      </c>
      <c r="Q97" s="117">
        <f t="shared" si="24"/>
        <v>0</v>
      </c>
      <c r="R97" s="117">
        <f t="shared" si="25"/>
        <v>0</v>
      </c>
      <c r="S97" s="117">
        <f t="shared" si="26"/>
        <v>0</v>
      </c>
      <c r="T97" s="117">
        <f t="shared" si="27"/>
        <v>0</v>
      </c>
      <c r="U97" s="117">
        <f t="shared" si="28"/>
        <v>0</v>
      </c>
      <c r="V97" s="26"/>
      <c r="W97" s="117">
        <f t="shared" si="29"/>
        <v>0</v>
      </c>
      <c r="X97" s="117">
        <f t="shared" si="30"/>
        <v>0</v>
      </c>
      <c r="Y97" s="74"/>
    </row>
    <row r="98" spans="1:25" s="6" customFormat="1" ht="22.5" customHeight="1">
      <c r="A98" s="10"/>
      <c r="B98" s="11"/>
      <c r="C98" s="11"/>
      <c r="D98" s="46"/>
      <c r="E98" s="129" t="s">
        <v>645</v>
      </c>
      <c r="F98" s="137" t="s">
        <v>422</v>
      </c>
      <c r="G98" s="248">
        <f>H98</f>
        <v>23400</v>
      </c>
      <c r="H98" s="248">
        <v>23400</v>
      </c>
      <c r="I98" s="248"/>
      <c r="J98" s="248">
        <f>K98</f>
        <v>14900</v>
      </c>
      <c r="K98" s="248">
        <v>14900</v>
      </c>
      <c r="L98" s="248">
        <v>0</v>
      </c>
      <c r="M98" s="116">
        <f t="shared" si="21"/>
        <v>16382.55</v>
      </c>
      <c r="N98" s="117">
        <f t="shared" si="22"/>
        <v>16382.55</v>
      </c>
      <c r="O98" s="117">
        <f t="shared" si="23"/>
        <v>0</v>
      </c>
      <c r="P98" s="117">
        <f t="shared" si="31"/>
        <v>1482.5499999999993</v>
      </c>
      <c r="Q98" s="117">
        <f t="shared" si="24"/>
        <v>1482.5499999999993</v>
      </c>
      <c r="R98" s="117">
        <f t="shared" si="25"/>
        <v>0</v>
      </c>
      <c r="S98" s="117">
        <f t="shared" si="26"/>
        <v>17365.503</v>
      </c>
      <c r="T98" s="117">
        <f t="shared" si="27"/>
        <v>17365.503</v>
      </c>
      <c r="U98" s="117">
        <f t="shared" si="28"/>
        <v>0</v>
      </c>
      <c r="V98" s="26">
        <f>W98</f>
        <v>18233.778150000002</v>
      </c>
      <c r="W98" s="117">
        <f t="shared" si="29"/>
        <v>18233.778150000002</v>
      </c>
      <c r="X98" s="117">
        <f t="shared" si="30"/>
        <v>0</v>
      </c>
      <c r="Y98" s="73"/>
    </row>
    <row r="99" spans="1:25" s="6" customFormat="1" ht="22.5" customHeight="1">
      <c r="A99" s="10"/>
      <c r="B99" s="11"/>
      <c r="C99" s="11"/>
      <c r="D99" s="46"/>
      <c r="E99" s="146" t="s">
        <v>646</v>
      </c>
      <c r="F99" s="137" t="s">
        <v>429</v>
      </c>
      <c r="G99" s="248">
        <f>H99</f>
        <v>1500</v>
      </c>
      <c r="H99" s="248">
        <v>1500</v>
      </c>
      <c r="I99" s="248"/>
      <c r="J99" s="248">
        <f>K99</f>
        <v>14120</v>
      </c>
      <c r="K99" s="248">
        <v>14120</v>
      </c>
      <c r="L99" s="248">
        <v>0</v>
      </c>
      <c r="M99" s="116">
        <f t="shared" si="21"/>
        <v>15524.94</v>
      </c>
      <c r="N99" s="117">
        <f t="shared" si="22"/>
        <v>15524.94</v>
      </c>
      <c r="O99" s="117">
        <f t="shared" si="23"/>
        <v>0</v>
      </c>
      <c r="P99" s="117">
        <f t="shared" si="31"/>
        <v>1404.9400000000005</v>
      </c>
      <c r="Q99" s="117">
        <f t="shared" si="24"/>
        <v>1404.9400000000005</v>
      </c>
      <c r="R99" s="117">
        <f t="shared" si="25"/>
        <v>0</v>
      </c>
      <c r="S99" s="117">
        <f t="shared" si="26"/>
        <v>16456.4364</v>
      </c>
      <c r="T99" s="117">
        <f t="shared" si="27"/>
        <v>16456.4364</v>
      </c>
      <c r="U99" s="117">
        <f t="shared" si="28"/>
        <v>0</v>
      </c>
      <c r="V99" s="26"/>
      <c r="W99" s="117">
        <f t="shared" si="29"/>
        <v>17279.25822</v>
      </c>
      <c r="X99" s="117">
        <f t="shared" si="30"/>
        <v>0</v>
      </c>
      <c r="Y99" s="73"/>
    </row>
    <row r="100" spans="1:25" s="6" customFormat="1" ht="22.5" customHeight="1">
      <c r="A100" s="10"/>
      <c r="B100" s="11"/>
      <c r="C100" s="11"/>
      <c r="D100" s="46"/>
      <c r="E100" s="129" t="s">
        <v>640</v>
      </c>
      <c r="F100" s="137" t="s">
        <v>431</v>
      </c>
      <c r="G100" s="250">
        <f>H100</f>
        <v>1300</v>
      </c>
      <c r="H100" s="250">
        <v>1300</v>
      </c>
      <c r="I100" s="288"/>
      <c r="J100" s="250">
        <f>K100</f>
        <v>2000</v>
      </c>
      <c r="K100" s="250">
        <v>2000</v>
      </c>
      <c r="L100" s="94">
        <v>0</v>
      </c>
      <c r="M100" s="116">
        <f t="shared" si="21"/>
        <v>2199</v>
      </c>
      <c r="N100" s="117">
        <f t="shared" si="22"/>
        <v>2199</v>
      </c>
      <c r="O100" s="117">
        <f t="shared" si="23"/>
        <v>0</v>
      </c>
      <c r="P100" s="117">
        <f t="shared" si="31"/>
        <v>199</v>
      </c>
      <c r="Q100" s="117">
        <f t="shared" si="24"/>
        <v>199</v>
      </c>
      <c r="R100" s="117">
        <f t="shared" si="25"/>
        <v>0</v>
      </c>
      <c r="S100" s="117">
        <f t="shared" si="26"/>
        <v>2330.94</v>
      </c>
      <c r="T100" s="117">
        <f t="shared" si="27"/>
        <v>2330.94</v>
      </c>
      <c r="U100" s="117">
        <f t="shared" si="28"/>
        <v>0</v>
      </c>
      <c r="V100" s="26"/>
      <c r="W100" s="117">
        <f t="shared" si="29"/>
        <v>2447.487</v>
      </c>
      <c r="X100" s="117">
        <f t="shared" si="30"/>
        <v>0</v>
      </c>
      <c r="Y100" s="73"/>
    </row>
    <row r="101" spans="1:25" s="6" customFormat="1" ht="22.5" customHeight="1">
      <c r="A101" s="10"/>
      <c r="B101" s="11"/>
      <c r="C101" s="11"/>
      <c r="D101" s="46"/>
      <c r="E101" s="129" t="s">
        <v>654</v>
      </c>
      <c r="F101" s="137" t="s">
        <v>480</v>
      </c>
      <c r="G101" s="250">
        <f>H101</f>
        <v>56000</v>
      </c>
      <c r="H101" s="250">
        <v>56000</v>
      </c>
      <c r="I101" s="288"/>
      <c r="J101" s="250">
        <f>K101</f>
        <v>65000</v>
      </c>
      <c r="K101" s="250">
        <v>65000</v>
      </c>
      <c r="L101" s="94">
        <v>0</v>
      </c>
      <c r="M101" s="116">
        <f t="shared" si="21"/>
        <v>71467.5</v>
      </c>
      <c r="N101" s="117">
        <f t="shared" si="22"/>
        <v>71467.5</v>
      </c>
      <c r="O101" s="117">
        <f t="shared" si="23"/>
        <v>0</v>
      </c>
      <c r="P101" s="117">
        <f t="shared" si="31"/>
        <v>6467.5</v>
      </c>
      <c r="Q101" s="117">
        <f t="shared" si="24"/>
        <v>6467.5</v>
      </c>
      <c r="R101" s="117">
        <f t="shared" si="25"/>
        <v>0</v>
      </c>
      <c r="S101" s="117">
        <f t="shared" si="26"/>
        <v>75755.55</v>
      </c>
      <c r="T101" s="117">
        <f t="shared" si="27"/>
        <v>75755.55</v>
      </c>
      <c r="U101" s="117">
        <f t="shared" si="28"/>
        <v>0</v>
      </c>
      <c r="V101" s="26"/>
      <c r="W101" s="117">
        <f t="shared" si="29"/>
        <v>79543.3275</v>
      </c>
      <c r="X101" s="117">
        <f t="shared" si="30"/>
        <v>0</v>
      </c>
      <c r="Y101" s="73"/>
    </row>
    <row r="102" spans="1:25" s="6" customFormat="1" ht="22.5" customHeight="1">
      <c r="A102" s="10"/>
      <c r="B102" s="11"/>
      <c r="C102" s="11"/>
      <c r="D102" s="46"/>
      <c r="E102" s="56" t="s">
        <v>524</v>
      </c>
      <c r="F102" s="137" t="s">
        <v>523</v>
      </c>
      <c r="G102" s="250">
        <f>H102</f>
        <v>0</v>
      </c>
      <c r="H102" s="250"/>
      <c r="I102" s="288"/>
      <c r="J102" s="250">
        <f aca="true" t="shared" si="32" ref="J102:J107">K102</f>
        <v>0</v>
      </c>
      <c r="K102" s="250"/>
      <c r="L102" s="94">
        <v>0</v>
      </c>
      <c r="M102" s="116">
        <f t="shared" si="21"/>
        <v>0</v>
      </c>
      <c r="N102" s="117">
        <f t="shared" si="22"/>
        <v>0</v>
      </c>
      <c r="O102" s="117">
        <f t="shared" si="23"/>
        <v>0</v>
      </c>
      <c r="P102" s="117">
        <f t="shared" si="31"/>
        <v>0</v>
      </c>
      <c r="Q102" s="117">
        <f t="shared" si="24"/>
        <v>0</v>
      </c>
      <c r="R102" s="117">
        <f t="shared" si="25"/>
        <v>0</v>
      </c>
      <c r="S102" s="117">
        <f t="shared" si="26"/>
        <v>0</v>
      </c>
      <c r="T102" s="117">
        <f t="shared" si="27"/>
        <v>0</v>
      </c>
      <c r="U102" s="117">
        <f t="shared" si="28"/>
        <v>0</v>
      </c>
      <c r="V102" s="26"/>
      <c r="W102" s="117">
        <f t="shared" si="29"/>
        <v>0</v>
      </c>
      <c r="X102" s="117">
        <f t="shared" si="30"/>
        <v>0</v>
      </c>
      <c r="Y102" s="73"/>
    </row>
    <row r="103" spans="1:25" s="159" customFormat="1" ht="22.5" customHeight="1">
      <c r="A103" s="153">
        <v>2424</v>
      </c>
      <c r="B103" s="154" t="s">
        <v>229</v>
      </c>
      <c r="C103" s="155">
        <v>2</v>
      </c>
      <c r="D103" s="154">
        <v>4</v>
      </c>
      <c r="E103" s="156" t="s">
        <v>655</v>
      </c>
      <c r="F103" s="154"/>
      <c r="G103" s="250">
        <f>H103+I103</f>
        <v>90938.85</v>
      </c>
      <c r="H103" s="252">
        <f>H105+H106+H107</f>
        <v>90900</v>
      </c>
      <c r="I103" s="252">
        <f>I108</f>
        <v>38.85</v>
      </c>
      <c r="J103" s="250">
        <f>K103+L103</f>
        <v>111200</v>
      </c>
      <c r="K103" s="252">
        <f>K105+K106+K107</f>
        <v>86700</v>
      </c>
      <c r="L103" s="252">
        <v>24500</v>
      </c>
      <c r="M103" s="116">
        <f t="shared" si="21"/>
        <v>125437.15</v>
      </c>
      <c r="N103" s="117">
        <f t="shared" si="22"/>
        <v>95326.65</v>
      </c>
      <c r="O103" s="117">
        <f t="shared" si="23"/>
        <v>30110.5</v>
      </c>
      <c r="P103" s="117">
        <f t="shared" si="31"/>
        <v>14237.149999999994</v>
      </c>
      <c r="Q103" s="117">
        <f t="shared" si="24"/>
        <v>8626.649999999994</v>
      </c>
      <c r="R103" s="117">
        <f t="shared" si="25"/>
        <v>5610.5</v>
      </c>
      <c r="S103" s="117">
        <f t="shared" si="26"/>
        <v>132963.379</v>
      </c>
      <c r="T103" s="117">
        <f t="shared" si="27"/>
        <v>101046.249</v>
      </c>
      <c r="U103" s="117">
        <f t="shared" si="28"/>
        <v>31917.13</v>
      </c>
      <c r="V103" s="157">
        <f>X103</f>
        <v>33512.9865</v>
      </c>
      <c r="W103" s="117">
        <f t="shared" si="29"/>
        <v>106098.56145</v>
      </c>
      <c r="X103" s="117">
        <f t="shared" si="30"/>
        <v>33512.9865</v>
      </c>
      <c r="Y103" s="158"/>
    </row>
    <row r="104" spans="1:25" s="6" customFormat="1" ht="16.5" customHeight="1">
      <c r="A104" s="10"/>
      <c r="B104" s="11"/>
      <c r="C104" s="11"/>
      <c r="D104" s="46"/>
      <c r="E104" s="56" t="s">
        <v>5</v>
      </c>
      <c r="F104" s="137"/>
      <c r="G104" s="250">
        <f>H104</f>
        <v>0</v>
      </c>
      <c r="H104" s="250"/>
      <c r="I104" s="288"/>
      <c r="J104" s="250">
        <f t="shared" si="32"/>
        <v>0</v>
      </c>
      <c r="K104" s="250"/>
      <c r="L104" s="94">
        <v>0</v>
      </c>
      <c r="M104" s="116">
        <f t="shared" si="21"/>
        <v>0</v>
      </c>
      <c r="N104" s="117">
        <f t="shared" si="22"/>
        <v>0</v>
      </c>
      <c r="O104" s="117">
        <f t="shared" si="23"/>
        <v>0</v>
      </c>
      <c r="P104" s="117">
        <f t="shared" si="31"/>
        <v>0</v>
      </c>
      <c r="Q104" s="117">
        <f t="shared" si="24"/>
        <v>0</v>
      </c>
      <c r="R104" s="117">
        <f t="shared" si="25"/>
        <v>0</v>
      </c>
      <c r="S104" s="117">
        <f t="shared" si="26"/>
        <v>0</v>
      </c>
      <c r="T104" s="117">
        <f t="shared" si="27"/>
        <v>0</v>
      </c>
      <c r="U104" s="117">
        <f t="shared" si="28"/>
        <v>0</v>
      </c>
      <c r="V104" s="26"/>
      <c r="W104" s="117">
        <f t="shared" si="29"/>
        <v>0</v>
      </c>
      <c r="X104" s="117">
        <f t="shared" si="30"/>
        <v>0</v>
      </c>
      <c r="Y104" s="73"/>
    </row>
    <row r="105" spans="1:25" s="6" customFormat="1" ht="16.5" customHeight="1">
      <c r="A105" s="10"/>
      <c r="B105" s="11"/>
      <c r="C105" s="11"/>
      <c r="D105" s="46"/>
      <c r="E105" s="56" t="s">
        <v>701</v>
      </c>
      <c r="F105" s="137" t="s">
        <v>422</v>
      </c>
      <c r="G105" s="250">
        <f>H105</f>
        <v>9300</v>
      </c>
      <c r="H105" s="250">
        <v>9300</v>
      </c>
      <c r="I105" s="288"/>
      <c r="J105" s="250">
        <f t="shared" si="32"/>
        <v>5100</v>
      </c>
      <c r="K105" s="250">
        <v>5100</v>
      </c>
      <c r="L105" s="94">
        <v>0</v>
      </c>
      <c r="M105" s="116">
        <f t="shared" si="21"/>
        <v>5607.45</v>
      </c>
      <c r="N105" s="117">
        <f t="shared" si="22"/>
        <v>5607.45</v>
      </c>
      <c r="O105" s="117">
        <f t="shared" si="23"/>
        <v>0</v>
      </c>
      <c r="P105" s="117">
        <f t="shared" si="31"/>
        <v>507.4499999999998</v>
      </c>
      <c r="Q105" s="117">
        <f t="shared" si="24"/>
        <v>507.4499999999998</v>
      </c>
      <c r="R105" s="117">
        <f t="shared" si="25"/>
        <v>0</v>
      </c>
      <c r="S105" s="117">
        <f t="shared" si="26"/>
        <v>5943.897</v>
      </c>
      <c r="T105" s="117">
        <f t="shared" si="27"/>
        <v>5943.897</v>
      </c>
      <c r="U105" s="117">
        <f t="shared" si="28"/>
        <v>0</v>
      </c>
      <c r="V105" s="26"/>
      <c r="W105" s="117">
        <f t="shared" si="29"/>
        <v>6241.09185</v>
      </c>
      <c r="X105" s="117">
        <f t="shared" si="30"/>
        <v>0</v>
      </c>
      <c r="Y105" s="73"/>
    </row>
    <row r="106" spans="1:25" s="6" customFormat="1" ht="16.5" customHeight="1">
      <c r="A106" s="10"/>
      <c r="B106" s="11"/>
      <c r="C106" s="11"/>
      <c r="D106" s="46"/>
      <c r="E106" s="56" t="s">
        <v>703</v>
      </c>
      <c r="F106" s="137" t="s">
        <v>429</v>
      </c>
      <c r="G106" s="250">
        <f>H106</f>
        <v>11600</v>
      </c>
      <c r="H106" s="250">
        <v>11600</v>
      </c>
      <c r="I106" s="288"/>
      <c r="J106" s="250">
        <f t="shared" si="32"/>
        <v>11600</v>
      </c>
      <c r="K106" s="250">
        <v>11600</v>
      </c>
      <c r="L106" s="94">
        <v>0</v>
      </c>
      <c r="M106" s="116">
        <f t="shared" si="21"/>
        <v>12754.2</v>
      </c>
      <c r="N106" s="117">
        <f t="shared" si="22"/>
        <v>12754.2</v>
      </c>
      <c r="O106" s="117">
        <f t="shared" si="23"/>
        <v>0</v>
      </c>
      <c r="P106" s="117">
        <f t="shared" si="31"/>
        <v>1154.2000000000007</v>
      </c>
      <c r="Q106" s="117">
        <f t="shared" si="24"/>
        <v>1154.2000000000007</v>
      </c>
      <c r="R106" s="117">
        <f t="shared" si="25"/>
        <v>0</v>
      </c>
      <c r="S106" s="117">
        <f t="shared" si="26"/>
        <v>13519.452000000001</v>
      </c>
      <c r="T106" s="117">
        <f t="shared" si="27"/>
        <v>13519.452000000001</v>
      </c>
      <c r="U106" s="117">
        <f t="shared" si="28"/>
        <v>0</v>
      </c>
      <c r="V106" s="26"/>
      <c r="W106" s="117">
        <f t="shared" si="29"/>
        <v>14195.424600000002</v>
      </c>
      <c r="X106" s="117">
        <f t="shared" si="30"/>
        <v>0</v>
      </c>
      <c r="Y106" s="73"/>
    </row>
    <row r="107" spans="1:25" s="6" customFormat="1" ht="16.5" customHeight="1">
      <c r="A107" s="10"/>
      <c r="B107" s="11"/>
      <c r="C107" s="11"/>
      <c r="D107" s="46"/>
      <c r="E107" s="56" t="s">
        <v>702</v>
      </c>
      <c r="F107" s="137" t="s">
        <v>480</v>
      </c>
      <c r="G107" s="250">
        <f>H107</f>
        <v>70000</v>
      </c>
      <c r="H107" s="250">
        <v>70000</v>
      </c>
      <c r="I107" s="288"/>
      <c r="J107" s="250">
        <f t="shared" si="32"/>
        <v>70000</v>
      </c>
      <c r="K107" s="250">
        <v>70000</v>
      </c>
      <c r="L107" s="94">
        <v>0</v>
      </c>
      <c r="M107" s="116">
        <f t="shared" si="21"/>
        <v>76965</v>
      </c>
      <c r="N107" s="117">
        <f t="shared" si="22"/>
        <v>76965</v>
      </c>
      <c r="O107" s="117">
        <f t="shared" si="23"/>
        <v>0</v>
      </c>
      <c r="P107" s="117">
        <f t="shared" si="31"/>
        <v>6965</v>
      </c>
      <c r="Q107" s="117">
        <f t="shared" si="24"/>
        <v>6965</v>
      </c>
      <c r="R107" s="117">
        <f t="shared" si="25"/>
        <v>0</v>
      </c>
      <c r="S107" s="117">
        <f t="shared" si="26"/>
        <v>81582.9</v>
      </c>
      <c r="T107" s="117">
        <f t="shared" si="27"/>
        <v>81582.9</v>
      </c>
      <c r="U107" s="117">
        <f t="shared" si="28"/>
        <v>0</v>
      </c>
      <c r="V107" s="26"/>
      <c r="W107" s="117">
        <f t="shared" si="29"/>
        <v>85662.045</v>
      </c>
      <c r="X107" s="117">
        <f t="shared" si="30"/>
        <v>0</v>
      </c>
      <c r="Y107" s="73"/>
    </row>
    <row r="108" spans="1:25" s="6" customFormat="1" ht="22.5" customHeight="1">
      <c r="A108" s="10"/>
      <c r="B108" s="11"/>
      <c r="C108" s="11"/>
      <c r="D108" s="46"/>
      <c r="E108" s="56" t="s">
        <v>704</v>
      </c>
      <c r="F108" s="137" t="s">
        <v>538</v>
      </c>
      <c r="G108" s="250">
        <f>H108+I108</f>
        <v>38.85</v>
      </c>
      <c r="H108" s="250"/>
      <c r="I108" s="250">
        <v>38.85</v>
      </c>
      <c r="J108" s="250">
        <f>K108+L108</f>
        <v>0</v>
      </c>
      <c r="K108" s="250"/>
      <c r="L108" s="250">
        <v>0</v>
      </c>
      <c r="M108" s="116">
        <f t="shared" si="21"/>
        <v>0</v>
      </c>
      <c r="N108" s="117">
        <f t="shared" si="22"/>
        <v>0</v>
      </c>
      <c r="O108" s="117">
        <f t="shared" si="23"/>
        <v>0</v>
      </c>
      <c r="P108" s="117">
        <f t="shared" si="31"/>
        <v>0</v>
      </c>
      <c r="Q108" s="117">
        <f t="shared" si="24"/>
        <v>0</v>
      </c>
      <c r="R108" s="117">
        <f t="shared" si="25"/>
        <v>0</v>
      </c>
      <c r="S108" s="117">
        <f t="shared" si="26"/>
        <v>0</v>
      </c>
      <c r="T108" s="117">
        <f t="shared" si="27"/>
        <v>0</v>
      </c>
      <c r="U108" s="117">
        <f t="shared" si="28"/>
        <v>0</v>
      </c>
      <c r="V108" s="26">
        <f>X108</f>
        <v>0</v>
      </c>
      <c r="W108" s="117">
        <f t="shared" si="29"/>
        <v>0</v>
      </c>
      <c r="X108" s="117">
        <f t="shared" si="30"/>
        <v>0</v>
      </c>
      <c r="Y108" s="73"/>
    </row>
    <row r="109" spans="1:25" s="119" customFormat="1" ht="21.75" customHeight="1">
      <c r="A109" s="126" t="s">
        <v>244</v>
      </c>
      <c r="B109" s="127" t="s">
        <v>229</v>
      </c>
      <c r="C109" s="127" t="s">
        <v>211</v>
      </c>
      <c r="D109" s="116" t="s">
        <v>195</v>
      </c>
      <c r="E109" s="121" t="s">
        <v>245</v>
      </c>
      <c r="F109" s="128"/>
      <c r="G109" s="246">
        <f>H109+I109</f>
        <v>66942.3</v>
      </c>
      <c r="H109" s="246">
        <f>H111+H118</f>
        <v>61000</v>
      </c>
      <c r="I109" s="246">
        <f>I111+I118</f>
        <v>5942.3</v>
      </c>
      <c r="J109" s="246">
        <f>K109+L109</f>
        <v>942502.8</v>
      </c>
      <c r="K109" s="246">
        <f>K111+K118</f>
        <v>76850</v>
      </c>
      <c r="L109" s="246">
        <v>865652.8</v>
      </c>
      <c r="M109" s="116">
        <f t="shared" si="21"/>
        <v>1148383.8662</v>
      </c>
      <c r="N109" s="117">
        <f t="shared" si="22"/>
        <v>84496.575</v>
      </c>
      <c r="O109" s="117">
        <f t="shared" si="23"/>
        <v>1063887.2912</v>
      </c>
      <c r="P109" s="117">
        <f t="shared" si="31"/>
        <v>205881.0662</v>
      </c>
      <c r="Q109" s="117">
        <f t="shared" si="24"/>
        <v>7646.574999999997</v>
      </c>
      <c r="R109" s="117">
        <f t="shared" si="25"/>
        <v>198234.49120000005</v>
      </c>
      <c r="S109" s="117">
        <f t="shared" si="26"/>
        <v>1217286.8981720002</v>
      </c>
      <c r="T109" s="117">
        <f t="shared" si="27"/>
        <v>89566.3695</v>
      </c>
      <c r="U109" s="117">
        <f t="shared" si="28"/>
        <v>1127720.5286720002</v>
      </c>
      <c r="V109" s="117">
        <f>W109+X109</f>
        <v>1278151.2430806002</v>
      </c>
      <c r="W109" s="117">
        <f t="shared" si="29"/>
        <v>94044.68797500001</v>
      </c>
      <c r="X109" s="117">
        <f t="shared" si="30"/>
        <v>1184106.5551056003</v>
      </c>
      <c r="Y109" s="123"/>
    </row>
    <row r="110" spans="1:25" ht="12.75" customHeight="1">
      <c r="A110" s="20"/>
      <c r="B110" s="22"/>
      <c r="C110" s="22"/>
      <c r="D110" s="53"/>
      <c r="E110" s="54" t="s">
        <v>200</v>
      </c>
      <c r="F110" s="111"/>
      <c r="G110" s="243"/>
      <c r="H110" s="243"/>
      <c r="I110" s="243"/>
      <c r="J110" s="243"/>
      <c r="K110" s="243"/>
      <c r="L110" s="243"/>
      <c r="M110" s="116">
        <f t="shared" si="21"/>
        <v>0</v>
      </c>
      <c r="N110" s="117">
        <f t="shared" si="22"/>
        <v>0</v>
      </c>
      <c r="O110" s="117">
        <f t="shared" si="23"/>
        <v>0</v>
      </c>
      <c r="P110" s="117">
        <f t="shared" si="31"/>
        <v>0</v>
      </c>
      <c r="Q110" s="117">
        <f t="shared" si="24"/>
        <v>0</v>
      </c>
      <c r="R110" s="117">
        <f t="shared" si="25"/>
        <v>0</v>
      </c>
      <c r="S110" s="117">
        <f t="shared" si="26"/>
        <v>0</v>
      </c>
      <c r="T110" s="117">
        <f t="shared" si="27"/>
        <v>0</v>
      </c>
      <c r="U110" s="117">
        <f t="shared" si="28"/>
        <v>0</v>
      </c>
      <c r="V110" s="26"/>
      <c r="W110" s="117">
        <f t="shared" si="29"/>
        <v>0</v>
      </c>
      <c r="X110" s="117">
        <f t="shared" si="30"/>
        <v>0</v>
      </c>
      <c r="Y110" s="74"/>
    </row>
    <row r="111" spans="1:25" s="119" customFormat="1" ht="21" customHeight="1">
      <c r="A111" s="112" t="s">
        <v>246</v>
      </c>
      <c r="B111" s="113" t="s">
        <v>229</v>
      </c>
      <c r="C111" s="113" t="s">
        <v>211</v>
      </c>
      <c r="D111" s="113" t="s">
        <v>198</v>
      </c>
      <c r="E111" s="124" t="s">
        <v>247</v>
      </c>
      <c r="F111" s="125"/>
      <c r="G111" s="245">
        <f>G113</f>
        <v>66942.3</v>
      </c>
      <c r="H111" s="245">
        <f>H113</f>
        <v>61000</v>
      </c>
      <c r="I111" s="245">
        <f>I113</f>
        <v>5942.3</v>
      </c>
      <c r="J111" s="245">
        <f>J113</f>
        <v>76850</v>
      </c>
      <c r="K111" s="245">
        <f>K113</f>
        <v>76850</v>
      </c>
      <c r="L111" s="245">
        <v>865652.8</v>
      </c>
      <c r="M111" s="116">
        <f t="shared" si="21"/>
        <v>1148383.8662</v>
      </c>
      <c r="N111" s="117">
        <f t="shared" si="22"/>
        <v>84496.575</v>
      </c>
      <c r="O111" s="117">
        <f t="shared" si="23"/>
        <v>1063887.2912</v>
      </c>
      <c r="P111" s="117">
        <f t="shared" si="31"/>
        <v>1071533.8662</v>
      </c>
      <c r="Q111" s="117">
        <f t="shared" si="24"/>
        <v>7646.574999999997</v>
      </c>
      <c r="R111" s="117">
        <f t="shared" si="25"/>
        <v>198234.49120000005</v>
      </c>
      <c r="S111" s="117">
        <f t="shared" si="26"/>
        <v>1217286.8981720002</v>
      </c>
      <c r="T111" s="117">
        <f t="shared" si="27"/>
        <v>89566.3695</v>
      </c>
      <c r="U111" s="117">
        <f t="shared" si="28"/>
        <v>1127720.5286720002</v>
      </c>
      <c r="V111" s="117">
        <f>W111+X111</f>
        <v>1278151.2430806002</v>
      </c>
      <c r="W111" s="117">
        <f t="shared" si="29"/>
        <v>94044.68797500001</v>
      </c>
      <c r="X111" s="117">
        <f t="shared" si="30"/>
        <v>1184106.5551056003</v>
      </c>
      <c r="Y111" s="123"/>
    </row>
    <row r="112" spans="1:25" ht="12.75" customHeight="1">
      <c r="A112" s="20"/>
      <c r="B112" s="22"/>
      <c r="C112" s="22"/>
      <c r="D112" s="53"/>
      <c r="E112" s="54" t="s">
        <v>5</v>
      </c>
      <c r="F112" s="111"/>
      <c r="G112" s="243"/>
      <c r="H112" s="243"/>
      <c r="I112" s="243"/>
      <c r="J112" s="243"/>
      <c r="K112" s="243"/>
      <c r="L112" s="243"/>
      <c r="M112" s="116">
        <f t="shared" si="21"/>
        <v>0</v>
      </c>
      <c r="N112" s="117">
        <f t="shared" si="22"/>
        <v>0</v>
      </c>
      <c r="O112" s="117">
        <f t="shared" si="23"/>
        <v>0</v>
      </c>
      <c r="P112" s="117">
        <f t="shared" si="31"/>
        <v>0</v>
      </c>
      <c r="Q112" s="117">
        <f t="shared" si="24"/>
        <v>0</v>
      </c>
      <c r="R112" s="117">
        <f t="shared" si="25"/>
        <v>0</v>
      </c>
      <c r="S112" s="117">
        <f t="shared" si="26"/>
        <v>0</v>
      </c>
      <c r="T112" s="117">
        <f t="shared" si="27"/>
        <v>0</v>
      </c>
      <c r="U112" s="117">
        <f t="shared" si="28"/>
        <v>0</v>
      </c>
      <c r="V112" s="26"/>
      <c r="W112" s="117">
        <f t="shared" si="29"/>
        <v>0</v>
      </c>
      <c r="X112" s="117">
        <f t="shared" si="30"/>
        <v>0</v>
      </c>
      <c r="Y112" s="74"/>
    </row>
    <row r="113" spans="1:25" s="119" customFormat="1" ht="25.5" customHeight="1">
      <c r="A113" s="126"/>
      <c r="B113" s="127"/>
      <c r="C113" s="127"/>
      <c r="D113" s="116"/>
      <c r="E113" s="121" t="s">
        <v>597</v>
      </c>
      <c r="F113" s="128"/>
      <c r="G113" s="246">
        <f>H113+I113</f>
        <v>66942.3</v>
      </c>
      <c r="H113" s="246">
        <f>H114</f>
        <v>61000</v>
      </c>
      <c r="I113" s="246">
        <f>I115</f>
        <v>5942.3</v>
      </c>
      <c r="J113" s="246">
        <f>K113+L113</f>
        <v>76850</v>
      </c>
      <c r="K113" s="246">
        <f>K114</f>
        <v>76850</v>
      </c>
      <c r="L113" s="246">
        <v>0</v>
      </c>
      <c r="M113" s="116">
        <f t="shared" si="21"/>
        <v>84496.575</v>
      </c>
      <c r="N113" s="117">
        <f t="shared" si="22"/>
        <v>84496.575</v>
      </c>
      <c r="O113" s="117">
        <f t="shared" si="23"/>
        <v>0</v>
      </c>
      <c r="P113" s="117">
        <f t="shared" si="31"/>
        <v>7646.574999999997</v>
      </c>
      <c r="Q113" s="117">
        <f t="shared" si="24"/>
        <v>7646.574999999997</v>
      </c>
      <c r="R113" s="117">
        <f t="shared" si="25"/>
        <v>0</v>
      </c>
      <c r="S113" s="117">
        <f t="shared" si="26"/>
        <v>89566.3695</v>
      </c>
      <c r="T113" s="117">
        <f t="shared" si="27"/>
        <v>89566.3695</v>
      </c>
      <c r="U113" s="117">
        <f t="shared" si="28"/>
        <v>0</v>
      </c>
      <c r="V113" s="117">
        <f>W113</f>
        <v>94044.68797500001</v>
      </c>
      <c r="W113" s="117">
        <f t="shared" si="29"/>
        <v>94044.68797500001</v>
      </c>
      <c r="X113" s="117">
        <f t="shared" si="30"/>
        <v>0</v>
      </c>
      <c r="Y113" s="123"/>
    </row>
    <row r="114" spans="1:25" s="6" customFormat="1" ht="25.5" customHeight="1">
      <c r="A114" s="10"/>
      <c r="B114" s="11"/>
      <c r="C114" s="11"/>
      <c r="D114" s="46"/>
      <c r="E114" s="56" t="s">
        <v>430</v>
      </c>
      <c r="F114" s="137" t="s">
        <v>429</v>
      </c>
      <c r="G114" s="250">
        <f>H114</f>
        <v>61000</v>
      </c>
      <c r="H114" s="250">
        <v>61000</v>
      </c>
      <c r="I114" s="288"/>
      <c r="J114" s="250">
        <f>K114</f>
        <v>76850</v>
      </c>
      <c r="K114" s="250">
        <v>76850</v>
      </c>
      <c r="L114" s="94">
        <v>0</v>
      </c>
      <c r="M114" s="116">
        <f t="shared" si="21"/>
        <v>100000</v>
      </c>
      <c r="N114" s="117">
        <v>100000</v>
      </c>
      <c r="O114" s="117">
        <f t="shared" si="23"/>
        <v>0</v>
      </c>
      <c r="P114" s="117">
        <f t="shared" si="31"/>
        <v>23150</v>
      </c>
      <c r="Q114" s="117">
        <f t="shared" si="24"/>
        <v>23150</v>
      </c>
      <c r="R114" s="117">
        <f t="shared" si="25"/>
        <v>0</v>
      </c>
      <c r="S114" s="117">
        <f t="shared" si="26"/>
        <v>106000</v>
      </c>
      <c r="T114" s="117">
        <f t="shared" si="27"/>
        <v>106000</v>
      </c>
      <c r="U114" s="117">
        <f t="shared" si="28"/>
        <v>0</v>
      </c>
      <c r="V114" s="26">
        <f>W114</f>
        <v>111300</v>
      </c>
      <c r="W114" s="117">
        <f t="shared" si="29"/>
        <v>111300</v>
      </c>
      <c r="X114" s="117">
        <f t="shared" si="30"/>
        <v>0</v>
      </c>
      <c r="Y114" s="73"/>
    </row>
    <row r="115" spans="1:25" s="119" customFormat="1" ht="25.5" customHeight="1">
      <c r="A115" s="126"/>
      <c r="B115" s="127"/>
      <c r="C115" s="127"/>
      <c r="D115" s="116"/>
      <c r="E115" s="121" t="s">
        <v>598</v>
      </c>
      <c r="F115" s="128"/>
      <c r="G115" s="246">
        <f>I115</f>
        <v>5942.3</v>
      </c>
      <c r="H115" s="246"/>
      <c r="I115" s="246">
        <f>I116+I117</f>
        <v>5942.3</v>
      </c>
      <c r="J115" s="246">
        <f>L115</f>
        <v>0</v>
      </c>
      <c r="K115" s="246"/>
      <c r="L115" s="246">
        <v>0</v>
      </c>
      <c r="M115" s="116">
        <f t="shared" si="21"/>
        <v>0</v>
      </c>
      <c r="N115" s="117">
        <f t="shared" si="22"/>
        <v>0</v>
      </c>
      <c r="O115" s="117">
        <f t="shared" si="23"/>
        <v>0</v>
      </c>
      <c r="P115" s="117">
        <f t="shared" si="31"/>
        <v>0</v>
      </c>
      <c r="Q115" s="117">
        <f t="shared" si="24"/>
        <v>0</v>
      </c>
      <c r="R115" s="117">
        <f t="shared" si="25"/>
        <v>0</v>
      </c>
      <c r="S115" s="117">
        <f t="shared" si="26"/>
        <v>0</v>
      </c>
      <c r="T115" s="117">
        <f t="shared" si="27"/>
        <v>0</v>
      </c>
      <c r="U115" s="117">
        <f t="shared" si="28"/>
        <v>0</v>
      </c>
      <c r="V115" s="117">
        <f>X115</f>
        <v>0</v>
      </c>
      <c r="W115" s="117">
        <f t="shared" si="29"/>
        <v>0</v>
      </c>
      <c r="X115" s="117">
        <f t="shared" si="30"/>
        <v>0</v>
      </c>
      <c r="Y115" s="123"/>
    </row>
    <row r="116" spans="1:25" s="6" customFormat="1" ht="20.25" customHeight="1">
      <c r="A116" s="10"/>
      <c r="B116" s="11"/>
      <c r="C116" s="11"/>
      <c r="D116" s="46"/>
      <c r="E116" s="147" t="s">
        <v>648</v>
      </c>
      <c r="F116" s="137" t="s">
        <v>521</v>
      </c>
      <c r="G116" s="250">
        <f>I116</f>
        <v>5072.3</v>
      </c>
      <c r="H116" s="250"/>
      <c r="I116" s="250">
        <v>5072.3</v>
      </c>
      <c r="J116" s="250">
        <f>L116</f>
        <v>856153</v>
      </c>
      <c r="K116" s="250"/>
      <c r="L116" s="250">
        <v>856153</v>
      </c>
      <c r="M116" s="116">
        <f t="shared" si="21"/>
        <v>1052212.037</v>
      </c>
      <c r="N116" s="117">
        <f t="shared" si="22"/>
        <v>0</v>
      </c>
      <c r="O116" s="117">
        <f t="shared" si="23"/>
        <v>1052212.037</v>
      </c>
      <c r="P116" s="117">
        <f t="shared" si="31"/>
        <v>196059.037</v>
      </c>
      <c r="Q116" s="117">
        <f t="shared" si="24"/>
        <v>0</v>
      </c>
      <c r="R116" s="117">
        <f t="shared" si="25"/>
        <v>196059.037</v>
      </c>
      <c r="S116" s="117">
        <f t="shared" si="26"/>
        <v>1115344.75922</v>
      </c>
      <c r="T116" s="117">
        <f t="shared" si="27"/>
        <v>0</v>
      </c>
      <c r="U116" s="117">
        <f t="shared" si="28"/>
        <v>1115344.75922</v>
      </c>
      <c r="V116" s="26">
        <f>X116</f>
        <v>1171111.997181</v>
      </c>
      <c r="W116" s="117">
        <f t="shared" si="29"/>
        <v>0</v>
      </c>
      <c r="X116" s="117">
        <f t="shared" si="30"/>
        <v>1171111.997181</v>
      </c>
      <c r="Y116" s="73"/>
    </row>
    <row r="117" spans="1:25" s="6" customFormat="1" ht="16.5" customHeight="1">
      <c r="A117" s="10"/>
      <c r="B117" s="11"/>
      <c r="C117" s="11"/>
      <c r="D117" s="46"/>
      <c r="E117" s="56" t="s">
        <v>539</v>
      </c>
      <c r="F117" s="137" t="s">
        <v>538</v>
      </c>
      <c r="G117" s="288">
        <v>0</v>
      </c>
      <c r="H117" s="288"/>
      <c r="I117" s="288">
        <v>870</v>
      </c>
      <c r="J117" s="94">
        <v>0</v>
      </c>
      <c r="K117" s="94"/>
      <c r="L117" s="94">
        <v>9500</v>
      </c>
      <c r="M117" s="116">
        <f t="shared" si="21"/>
        <v>11675.5</v>
      </c>
      <c r="N117" s="117">
        <f t="shared" si="22"/>
        <v>0</v>
      </c>
      <c r="O117" s="117">
        <f t="shared" si="23"/>
        <v>11675.5</v>
      </c>
      <c r="P117" s="117">
        <f t="shared" si="31"/>
        <v>11675.5</v>
      </c>
      <c r="Q117" s="117">
        <f t="shared" si="24"/>
        <v>0</v>
      </c>
      <c r="R117" s="117">
        <f t="shared" si="25"/>
        <v>2175.5</v>
      </c>
      <c r="S117" s="117">
        <f t="shared" si="26"/>
        <v>12376.03</v>
      </c>
      <c r="T117" s="117">
        <f t="shared" si="27"/>
        <v>0</v>
      </c>
      <c r="U117" s="117">
        <f t="shared" si="28"/>
        <v>12376.03</v>
      </c>
      <c r="V117" s="26"/>
      <c r="W117" s="117">
        <f t="shared" si="29"/>
        <v>0</v>
      </c>
      <c r="X117" s="117">
        <f t="shared" si="30"/>
        <v>12994.8315</v>
      </c>
      <c r="Y117" s="73"/>
    </row>
    <row r="118" spans="1:25" s="119" customFormat="1" ht="20.25" customHeight="1">
      <c r="A118" s="112" t="s">
        <v>248</v>
      </c>
      <c r="B118" s="113" t="s">
        <v>229</v>
      </c>
      <c r="C118" s="113" t="s">
        <v>211</v>
      </c>
      <c r="D118" s="113" t="s">
        <v>211</v>
      </c>
      <c r="E118" s="124" t="s">
        <v>249</v>
      </c>
      <c r="F118" s="125"/>
      <c r="G118" s="245">
        <f>G120</f>
        <v>0</v>
      </c>
      <c r="H118" s="245">
        <f>H120</f>
        <v>0</v>
      </c>
      <c r="I118" s="245">
        <f>I120</f>
        <v>0</v>
      </c>
      <c r="J118" s="245">
        <f>J120</f>
        <v>0</v>
      </c>
      <c r="K118" s="245">
        <f>K120</f>
        <v>0</v>
      </c>
      <c r="L118" s="245">
        <v>0</v>
      </c>
      <c r="M118" s="116">
        <f t="shared" si="21"/>
        <v>0</v>
      </c>
      <c r="N118" s="117">
        <f t="shared" si="22"/>
        <v>0</v>
      </c>
      <c r="O118" s="117">
        <f t="shared" si="23"/>
        <v>0</v>
      </c>
      <c r="P118" s="117">
        <f t="shared" si="31"/>
        <v>0</v>
      </c>
      <c r="Q118" s="117">
        <f t="shared" si="24"/>
        <v>0</v>
      </c>
      <c r="R118" s="117">
        <f t="shared" si="25"/>
        <v>0</v>
      </c>
      <c r="S118" s="117">
        <f t="shared" si="26"/>
        <v>0</v>
      </c>
      <c r="T118" s="117">
        <f t="shared" si="27"/>
        <v>0</v>
      </c>
      <c r="U118" s="117">
        <f t="shared" si="28"/>
        <v>0</v>
      </c>
      <c r="V118" s="117">
        <f>W118</f>
        <v>0</v>
      </c>
      <c r="W118" s="117">
        <f t="shared" si="29"/>
        <v>0</v>
      </c>
      <c r="X118" s="117">
        <f t="shared" si="30"/>
        <v>0</v>
      </c>
      <c r="Y118" s="123"/>
    </row>
    <row r="119" spans="1:25" ht="12.75" customHeight="1">
      <c r="A119" s="20"/>
      <c r="B119" s="22"/>
      <c r="C119" s="22"/>
      <c r="D119" s="53"/>
      <c r="E119" s="54" t="s">
        <v>5</v>
      </c>
      <c r="F119" s="111"/>
      <c r="G119" s="243"/>
      <c r="H119" s="243"/>
      <c r="I119" s="243"/>
      <c r="J119" s="243"/>
      <c r="K119" s="243"/>
      <c r="L119" s="243"/>
      <c r="M119" s="116">
        <f t="shared" si="21"/>
        <v>0</v>
      </c>
      <c r="N119" s="117">
        <f t="shared" si="22"/>
        <v>0</v>
      </c>
      <c r="O119" s="117">
        <f t="shared" si="23"/>
        <v>0</v>
      </c>
      <c r="P119" s="117">
        <f t="shared" si="31"/>
        <v>0</v>
      </c>
      <c r="Q119" s="117">
        <f t="shared" si="24"/>
        <v>0</v>
      </c>
      <c r="R119" s="117">
        <f t="shared" si="25"/>
        <v>0</v>
      </c>
      <c r="S119" s="117">
        <f t="shared" si="26"/>
        <v>0</v>
      </c>
      <c r="T119" s="117">
        <f t="shared" si="27"/>
        <v>0</v>
      </c>
      <c r="U119" s="117">
        <f t="shared" si="28"/>
        <v>0</v>
      </c>
      <c r="V119" s="26"/>
      <c r="W119" s="117">
        <f t="shared" si="29"/>
        <v>0</v>
      </c>
      <c r="X119" s="117">
        <f t="shared" si="30"/>
        <v>0</v>
      </c>
      <c r="Y119" s="74"/>
    </row>
    <row r="120" spans="1:25" s="119" customFormat="1" ht="25.5" customHeight="1">
      <c r="A120" s="126"/>
      <c r="B120" s="127"/>
      <c r="C120" s="127"/>
      <c r="D120" s="116"/>
      <c r="E120" s="121" t="s">
        <v>734</v>
      </c>
      <c r="F120" s="128"/>
      <c r="G120" s="246">
        <f>H120+I120</f>
        <v>0</v>
      </c>
      <c r="H120" s="246">
        <f>H121+H122</f>
        <v>0</v>
      </c>
      <c r="I120" s="246">
        <f>I123</f>
        <v>0</v>
      </c>
      <c r="J120" s="246">
        <f>K120+L120</f>
        <v>0</v>
      </c>
      <c r="K120" s="246">
        <f>K121+K122</f>
        <v>0</v>
      </c>
      <c r="L120" s="246">
        <v>0</v>
      </c>
      <c r="M120" s="116">
        <f t="shared" si="21"/>
        <v>0</v>
      </c>
      <c r="N120" s="117">
        <f t="shared" si="22"/>
        <v>0</v>
      </c>
      <c r="O120" s="117">
        <f t="shared" si="23"/>
        <v>0</v>
      </c>
      <c r="P120" s="117">
        <f t="shared" si="31"/>
        <v>0</v>
      </c>
      <c r="Q120" s="117">
        <f t="shared" si="24"/>
        <v>0</v>
      </c>
      <c r="R120" s="117">
        <f t="shared" si="25"/>
        <v>0</v>
      </c>
      <c r="S120" s="117">
        <f t="shared" si="26"/>
        <v>0</v>
      </c>
      <c r="T120" s="117">
        <f t="shared" si="27"/>
        <v>0</v>
      </c>
      <c r="U120" s="117">
        <f t="shared" si="28"/>
        <v>0</v>
      </c>
      <c r="V120" s="117">
        <f>W120</f>
        <v>0</v>
      </c>
      <c r="W120" s="117">
        <f t="shared" si="29"/>
        <v>0</v>
      </c>
      <c r="X120" s="117">
        <f t="shared" si="30"/>
        <v>0</v>
      </c>
      <c r="Y120" s="123"/>
    </row>
    <row r="121" spans="1:25" s="6" customFormat="1" ht="25.5" customHeight="1">
      <c r="A121" s="10"/>
      <c r="B121" s="11"/>
      <c r="C121" s="11"/>
      <c r="D121" s="46"/>
      <c r="E121" s="129" t="s">
        <v>656</v>
      </c>
      <c r="F121" s="137" t="s">
        <v>425</v>
      </c>
      <c r="G121" s="217"/>
      <c r="H121" s="217"/>
      <c r="I121" s="248"/>
      <c r="J121" s="217"/>
      <c r="K121" s="217"/>
      <c r="L121" s="248">
        <v>0</v>
      </c>
      <c r="M121" s="116">
        <f t="shared" si="21"/>
        <v>0</v>
      </c>
      <c r="N121" s="117">
        <f t="shared" si="22"/>
        <v>0</v>
      </c>
      <c r="O121" s="117">
        <f t="shared" si="23"/>
        <v>0</v>
      </c>
      <c r="P121" s="117">
        <f t="shared" si="31"/>
        <v>0</v>
      </c>
      <c r="Q121" s="117">
        <f t="shared" si="24"/>
        <v>0</v>
      </c>
      <c r="R121" s="117">
        <f t="shared" si="25"/>
        <v>0</v>
      </c>
      <c r="S121" s="117">
        <f t="shared" si="26"/>
        <v>0</v>
      </c>
      <c r="T121" s="117">
        <f t="shared" si="27"/>
        <v>0</v>
      </c>
      <c r="U121" s="117">
        <f t="shared" si="28"/>
        <v>0</v>
      </c>
      <c r="V121" s="26">
        <f>W121</f>
        <v>0</v>
      </c>
      <c r="W121" s="117">
        <f t="shared" si="29"/>
        <v>0</v>
      </c>
      <c r="X121" s="117">
        <f t="shared" si="30"/>
        <v>0</v>
      </c>
      <c r="Y121" s="73"/>
    </row>
    <row r="122" spans="1:25" s="6" customFormat="1" ht="29.25" customHeight="1">
      <c r="A122" s="10"/>
      <c r="B122" s="11"/>
      <c r="C122" s="11"/>
      <c r="D122" s="46"/>
      <c r="E122" s="147" t="s">
        <v>648</v>
      </c>
      <c r="F122" s="137" t="s">
        <v>521</v>
      </c>
      <c r="G122" s="250"/>
      <c r="H122" s="250"/>
      <c r="I122" s="250"/>
      <c r="J122" s="250"/>
      <c r="K122" s="250"/>
      <c r="L122" s="250">
        <v>26775</v>
      </c>
      <c r="M122" s="116">
        <f t="shared" si="21"/>
        <v>32906.475</v>
      </c>
      <c r="N122" s="117">
        <f t="shared" si="22"/>
        <v>0</v>
      </c>
      <c r="O122" s="117">
        <f t="shared" si="23"/>
        <v>32906.475</v>
      </c>
      <c r="P122" s="117">
        <f t="shared" si="31"/>
        <v>32906.475</v>
      </c>
      <c r="Q122" s="117">
        <f t="shared" si="24"/>
        <v>0</v>
      </c>
      <c r="R122" s="117">
        <f t="shared" si="25"/>
        <v>6131.4749999999985</v>
      </c>
      <c r="S122" s="117">
        <f t="shared" si="26"/>
        <v>34880.8635</v>
      </c>
      <c r="T122" s="117">
        <f t="shared" si="27"/>
        <v>0</v>
      </c>
      <c r="U122" s="117">
        <f t="shared" si="28"/>
        <v>34880.8635</v>
      </c>
      <c r="V122" s="26">
        <f>W122</f>
        <v>0</v>
      </c>
      <c r="W122" s="117">
        <f t="shared" si="29"/>
        <v>0</v>
      </c>
      <c r="X122" s="117">
        <f t="shared" si="30"/>
        <v>36624.906675</v>
      </c>
      <c r="Y122" s="73"/>
    </row>
    <row r="123" spans="1:25" s="6" customFormat="1" ht="17.25" customHeight="1">
      <c r="A123" s="10"/>
      <c r="B123" s="11"/>
      <c r="C123" s="11"/>
      <c r="D123" s="46"/>
      <c r="E123" s="129" t="s">
        <v>657</v>
      </c>
      <c r="F123" s="137" t="s">
        <v>538</v>
      </c>
      <c r="G123" s="250">
        <f>I123</f>
        <v>0</v>
      </c>
      <c r="H123" s="250"/>
      <c r="I123" s="250"/>
      <c r="J123" s="250">
        <f>L123</f>
        <v>0</v>
      </c>
      <c r="K123" s="250"/>
      <c r="L123" s="250">
        <v>0</v>
      </c>
      <c r="M123" s="116">
        <f t="shared" si="21"/>
        <v>0</v>
      </c>
      <c r="N123" s="117">
        <f t="shared" si="22"/>
        <v>0</v>
      </c>
      <c r="O123" s="117">
        <f t="shared" si="23"/>
        <v>0</v>
      </c>
      <c r="P123" s="117">
        <f t="shared" si="31"/>
        <v>0</v>
      </c>
      <c r="Q123" s="117">
        <f t="shared" si="24"/>
        <v>0</v>
      </c>
      <c r="R123" s="117">
        <f t="shared" si="25"/>
        <v>0</v>
      </c>
      <c r="S123" s="117">
        <f t="shared" si="26"/>
        <v>0</v>
      </c>
      <c r="T123" s="117">
        <f t="shared" si="27"/>
        <v>0</v>
      </c>
      <c r="U123" s="117">
        <f t="shared" si="28"/>
        <v>0</v>
      </c>
      <c r="V123" s="26"/>
      <c r="W123" s="117">
        <f t="shared" si="29"/>
        <v>0</v>
      </c>
      <c r="X123" s="117">
        <f t="shared" si="30"/>
        <v>0</v>
      </c>
      <c r="Y123" s="73"/>
    </row>
    <row r="124" spans="1:25" s="119" customFormat="1" ht="17.25" customHeight="1">
      <c r="A124" s="126" t="s">
        <v>250</v>
      </c>
      <c r="B124" s="127" t="s">
        <v>229</v>
      </c>
      <c r="C124" s="127" t="s">
        <v>251</v>
      </c>
      <c r="D124" s="116" t="s">
        <v>195</v>
      </c>
      <c r="E124" s="121" t="s">
        <v>252</v>
      </c>
      <c r="F124" s="125"/>
      <c r="G124" s="253"/>
      <c r="H124" s="253"/>
      <c r="I124" s="253"/>
      <c r="J124" s="253"/>
      <c r="K124" s="253"/>
      <c r="L124" s="250">
        <v>0</v>
      </c>
      <c r="M124" s="116">
        <f t="shared" si="21"/>
        <v>0</v>
      </c>
      <c r="N124" s="117">
        <f t="shared" si="22"/>
        <v>0</v>
      </c>
      <c r="O124" s="117">
        <f t="shared" si="23"/>
        <v>0</v>
      </c>
      <c r="P124" s="117">
        <f t="shared" si="31"/>
        <v>0</v>
      </c>
      <c r="Q124" s="117">
        <f t="shared" si="24"/>
        <v>0</v>
      </c>
      <c r="R124" s="117">
        <f t="shared" si="25"/>
        <v>0</v>
      </c>
      <c r="S124" s="117">
        <f t="shared" si="26"/>
        <v>0</v>
      </c>
      <c r="T124" s="117">
        <f t="shared" si="27"/>
        <v>0</v>
      </c>
      <c r="U124" s="117">
        <f t="shared" si="28"/>
        <v>0</v>
      </c>
      <c r="V124" s="117">
        <f>W124</f>
        <v>0</v>
      </c>
      <c r="W124" s="117">
        <f t="shared" si="29"/>
        <v>0</v>
      </c>
      <c r="X124" s="117">
        <f t="shared" si="30"/>
        <v>0</v>
      </c>
      <c r="Y124" s="123"/>
    </row>
    <row r="125" spans="1:25" s="6" customFormat="1" ht="17.25" customHeight="1">
      <c r="A125" s="20"/>
      <c r="B125" s="22"/>
      <c r="C125" s="22"/>
      <c r="D125" s="53"/>
      <c r="E125" s="54" t="s">
        <v>200</v>
      </c>
      <c r="F125" s="137"/>
      <c r="G125" s="250"/>
      <c r="H125" s="250"/>
      <c r="I125" s="250"/>
      <c r="J125" s="250"/>
      <c r="K125" s="250"/>
      <c r="L125" s="250">
        <v>0</v>
      </c>
      <c r="M125" s="116">
        <f t="shared" si="21"/>
        <v>0</v>
      </c>
      <c r="N125" s="117">
        <f t="shared" si="22"/>
        <v>0</v>
      </c>
      <c r="O125" s="117">
        <f t="shared" si="23"/>
        <v>0</v>
      </c>
      <c r="P125" s="117">
        <f t="shared" si="31"/>
        <v>0</v>
      </c>
      <c r="Q125" s="117">
        <f t="shared" si="24"/>
        <v>0</v>
      </c>
      <c r="R125" s="117">
        <f t="shared" si="25"/>
        <v>0</v>
      </c>
      <c r="S125" s="117">
        <f t="shared" si="26"/>
        <v>0</v>
      </c>
      <c r="T125" s="117">
        <f t="shared" si="27"/>
        <v>0</v>
      </c>
      <c r="U125" s="117">
        <f t="shared" si="28"/>
        <v>0</v>
      </c>
      <c r="V125" s="26"/>
      <c r="W125" s="117">
        <f t="shared" si="29"/>
        <v>0</v>
      </c>
      <c r="X125" s="117">
        <f t="shared" si="30"/>
        <v>0</v>
      </c>
      <c r="Y125" s="73"/>
    </row>
    <row r="126" spans="1:25" s="119" customFormat="1" ht="17.25" customHeight="1">
      <c r="A126" s="160" t="s">
        <v>253</v>
      </c>
      <c r="B126" s="161" t="s">
        <v>229</v>
      </c>
      <c r="C126" s="161" t="s">
        <v>251</v>
      </c>
      <c r="D126" s="161" t="s">
        <v>204</v>
      </c>
      <c r="E126" s="132" t="s">
        <v>254</v>
      </c>
      <c r="F126" s="125"/>
      <c r="G126" s="253"/>
      <c r="H126" s="253"/>
      <c r="I126" s="253"/>
      <c r="J126" s="253"/>
      <c r="K126" s="253"/>
      <c r="L126" s="250">
        <v>0</v>
      </c>
      <c r="M126" s="116">
        <f t="shared" si="21"/>
        <v>0</v>
      </c>
      <c r="N126" s="117">
        <f t="shared" si="22"/>
        <v>0</v>
      </c>
      <c r="O126" s="117">
        <f t="shared" si="23"/>
        <v>0</v>
      </c>
      <c r="P126" s="117">
        <f t="shared" si="31"/>
        <v>0</v>
      </c>
      <c r="Q126" s="117">
        <f t="shared" si="24"/>
        <v>0</v>
      </c>
      <c r="R126" s="117">
        <f t="shared" si="25"/>
        <v>0</v>
      </c>
      <c r="S126" s="117">
        <f t="shared" si="26"/>
        <v>0</v>
      </c>
      <c r="T126" s="117">
        <f t="shared" si="27"/>
        <v>0</v>
      </c>
      <c r="U126" s="117">
        <f t="shared" si="28"/>
        <v>0</v>
      </c>
      <c r="V126" s="117">
        <f>W126</f>
        <v>0</v>
      </c>
      <c r="W126" s="117">
        <f t="shared" si="29"/>
        <v>0</v>
      </c>
      <c r="X126" s="117">
        <f t="shared" si="30"/>
        <v>0</v>
      </c>
      <c r="Y126" s="123"/>
    </row>
    <row r="127" spans="1:25" s="6" customFormat="1" ht="17.25" customHeight="1">
      <c r="A127" s="20"/>
      <c r="B127" s="22"/>
      <c r="C127" s="22"/>
      <c r="D127" s="53"/>
      <c r="E127" s="54" t="s">
        <v>5</v>
      </c>
      <c r="F127" s="137"/>
      <c r="G127" s="250"/>
      <c r="H127" s="250"/>
      <c r="I127" s="250"/>
      <c r="J127" s="250"/>
      <c r="K127" s="250"/>
      <c r="L127" s="250">
        <v>0</v>
      </c>
      <c r="M127" s="116">
        <f t="shared" si="21"/>
        <v>0</v>
      </c>
      <c r="N127" s="117">
        <f t="shared" si="22"/>
        <v>0</v>
      </c>
      <c r="O127" s="117">
        <f t="shared" si="23"/>
        <v>0</v>
      </c>
      <c r="P127" s="117">
        <f t="shared" si="31"/>
        <v>0</v>
      </c>
      <c r="Q127" s="117">
        <f t="shared" si="24"/>
        <v>0</v>
      </c>
      <c r="R127" s="117">
        <f t="shared" si="25"/>
        <v>0</v>
      </c>
      <c r="S127" s="117">
        <f t="shared" si="26"/>
        <v>0</v>
      </c>
      <c r="T127" s="117">
        <f t="shared" si="27"/>
        <v>0</v>
      </c>
      <c r="U127" s="117">
        <f t="shared" si="28"/>
        <v>0</v>
      </c>
      <c r="V127" s="26"/>
      <c r="W127" s="117">
        <f t="shared" si="29"/>
        <v>0</v>
      </c>
      <c r="X127" s="117">
        <f t="shared" si="30"/>
        <v>0</v>
      </c>
      <c r="Y127" s="73"/>
    </row>
    <row r="128" spans="1:25" s="6" customFormat="1" ht="17.25" customHeight="1">
      <c r="A128" s="10"/>
      <c r="B128" s="11"/>
      <c r="C128" s="11"/>
      <c r="D128" s="46"/>
      <c r="E128" s="55" t="s">
        <v>599</v>
      </c>
      <c r="F128" s="137"/>
      <c r="G128" s="250"/>
      <c r="H128" s="250"/>
      <c r="I128" s="250"/>
      <c r="J128" s="250"/>
      <c r="K128" s="250"/>
      <c r="L128" s="250">
        <v>0</v>
      </c>
      <c r="M128" s="116">
        <f t="shared" si="21"/>
        <v>0</v>
      </c>
      <c r="N128" s="117">
        <f t="shared" si="22"/>
        <v>0</v>
      </c>
      <c r="O128" s="117">
        <f t="shared" si="23"/>
        <v>0</v>
      </c>
      <c r="P128" s="117">
        <f t="shared" si="31"/>
        <v>0</v>
      </c>
      <c r="Q128" s="117">
        <f t="shared" si="24"/>
        <v>0</v>
      </c>
      <c r="R128" s="117">
        <f t="shared" si="25"/>
        <v>0</v>
      </c>
      <c r="S128" s="117">
        <f t="shared" si="26"/>
        <v>0</v>
      </c>
      <c r="T128" s="117">
        <f t="shared" si="27"/>
        <v>0</v>
      </c>
      <c r="U128" s="117">
        <f t="shared" si="28"/>
        <v>0</v>
      </c>
      <c r="V128" s="26">
        <f>W128</f>
        <v>0</v>
      </c>
      <c r="W128" s="117">
        <f t="shared" si="29"/>
        <v>0</v>
      </c>
      <c r="X128" s="117">
        <f t="shared" si="30"/>
        <v>0</v>
      </c>
      <c r="Y128" s="73"/>
    </row>
    <row r="129" spans="1:25" s="6" customFormat="1" ht="17.25" customHeight="1">
      <c r="A129" s="10"/>
      <c r="B129" s="11"/>
      <c r="C129" s="11"/>
      <c r="D129" s="46"/>
      <c r="E129" s="162" t="s">
        <v>658</v>
      </c>
      <c r="F129" s="163" t="s">
        <v>480</v>
      </c>
      <c r="G129" s="250"/>
      <c r="H129" s="250"/>
      <c r="I129" s="250"/>
      <c r="J129" s="250"/>
      <c r="K129" s="250"/>
      <c r="L129" s="250">
        <v>0</v>
      </c>
      <c r="M129" s="116">
        <f t="shared" si="21"/>
        <v>0</v>
      </c>
      <c r="N129" s="117">
        <f t="shared" si="22"/>
        <v>0</v>
      </c>
      <c r="O129" s="117">
        <f t="shared" si="23"/>
        <v>0</v>
      </c>
      <c r="P129" s="117">
        <f t="shared" si="31"/>
        <v>0</v>
      </c>
      <c r="Q129" s="117">
        <f t="shared" si="24"/>
        <v>0</v>
      </c>
      <c r="R129" s="117">
        <f t="shared" si="25"/>
        <v>0</v>
      </c>
      <c r="S129" s="117">
        <f t="shared" si="26"/>
        <v>0</v>
      </c>
      <c r="T129" s="117">
        <f t="shared" si="27"/>
        <v>0</v>
      </c>
      <c r="U129" s="117">
        <f t="shared" si="28"/>
        <v>0</v>
      </c>
      <c r="V129" s="26">
        <f>W129</f>
        <v>0</v>
      </c>
      <c r="W129" s="117">
        <f t="shared" si="29"/>
        <v>0</v>
      </c>
      <c r="X129" s="117">
        <f t="shared" si="30"/>
        <v>0</v>
      </c>
      <c r="Y129" s="73"/>
    </row>
    <row r="130" spans="1:25" s="119" customFormat="1" ht="25.5" customHeight="1">
      <c r="A130" s="126" t="s">
        <v>255</v>
      </c>
      <c r="B130" s="127" t="s">
        <v>229</v>
      </c>
      <c r="C130" s="127" t="s">
        <v>256</v>
      </c>
      <c r="D130" s="116" t="s">
        <v>195</v>
      </c>
      <c r="E130" s="121" t="s">
        <v>257</v>
      </c>
      <c r="F130" s="128"/>
      <c r="G130" s="246">
        <f>I130</f>
        <v>0</v>
      </c>
      <c r="H130" s="246"/>
      <c r="I130" s="246">
        <f>I132</f>
        <v>0</v>
      </c>
      <c r="J130" s="246">
        <f>L130</f>
        <v>0</v>
      </c>
      <c r="K130" s="246"/>
      <c r="L130" s="250">
        <v>0</v>
      </c>
      <c r="M130" s="116">
        <f t="shared" si="21"/>
        <v>0</v>
      </c>
      <c r="N130" s="117">
        <f t="shared" si="22"/>
        <v>0</v>
      </c>
      <c r="O130" s="117">
        <f t="shared" si="23"/>
        <v>0</v>
      </c>
      <c r="P130" s="117">
        <f t="shared" si="31"/>
        <v>0</v>
      </c>
      <c r="Q130" s="117">
        <f t="shared" si="24"/>
        <v>0</v>
      </c>
      <c r="R130" s="117">
        <f t="shared" si="25"/>
        <v>0</v>
      </c>
      <c r="S130" s="117">
        <f t="shared" si="26"/>
        <v>0</v>
      </c>
      <c r="T130" s="117">
        <f t="shared" si="27"/>
        <v>0</v>
      </c>
      <c r="U130" s="117">
        <f t="shared" si="28"/>
        <v>0</v>
      </c>
      <c r="V130" s="117">
        <f>X130</f>
        <v>0</v>
      </c>
      <c r="W130" s="117">
        <f t="shared" si="29"/>
        <v>0</v>
      </c>
      <c r="X130" s="117">
        <f t="shared" si="30"/>
        <v>0</v>
      </c>
      <c r="Y130" s="123"/>
    </row>
    <row r="131" spans="1:25" ht="12.75" customHeight="1">
      <c r="A131" s="20"/>
      <c r="B131" s="22"/>
      <c r="C131" s="22"/>
      <c r="D131" s="53"/>
      <c r="E131" s="54" t="s">
        <v>200</v>
      </c>
      <c r="F131" s="111"/>
      <c r="G131" s="243"/>
      <c r="H131" s="243"/>
      <c r="I131" s="243"/>
      <c r="J131" s="243"/>
      <c r="K131" s="243"/>
      <c r="L131" s="250">
        <v>0</v>
      </c>
      <c r="M131" s="116">
        <f t="shared" si="21"/>
        <v>0</v>
      </c>
      <c r="N131" s="117">
        <f t="shared" si="22"/>
        <v>0</v>
      </c>
      <c r="O131" s="117">
        <f t="shared" si="23"/>
        <v>0</v>
      </c>
      <c r="P131" s="117">
        <f t="shared" si="31"/>
        <v>0</v>
      </c>
      <c r="Q131" s="117">
        <f t="shared" si="24"/>
        <v>0</v>
      </c>
      <c r="R131" s="117">
        <f t="shared" si="25"/>
        <v>0</v>
      </c>
      <c r="S131" s="117">
        <f t="shared" si="26"/>
        <v>0</v>
      </c>
      <c r="T131" s="117">
        <f t="shared" si="27"/>
        <v>0</v>
      </c>
      <c r="U131" s="117">
        <f t="shared" si="28"/>
        <v>0</v>
      </c>
      <c r="V131" s="26"/>
      <c r="W131" s="117">
        <f t="shared" si="29"/>
        <v>0</v>
      </c>
      <c r="X131" s="117">
        <f t="shared" si="30"/>
        <v>0</v>
      </c>
      <c r="Y131" s="74"/>
    </row>
    <row r="132" spans="1:25" s="136" customFormat="1" ht="22.5" customHeight="1">
      <c r="A132" s="130" t="s">
        <v>258</v>
      </c>
      <c r="B132" s="131" t="s">
        <v>229</v>
      </c>
      <c r="C132" s="131" t="s">
        <v>256</v>
      </c>
      <c r="D132" s="131" t="s">
        <v>198</v>
      </c>
      <c r="E132" s="132" t="s">
        <v>257</v>
      </c>
      <c r="F132" s="133"/>
      <c r="G132" s="247">
        <f>I132</f>
        <v>0</v>
      </c>
      <c r="H132" s="247"/>
      <c r="I132" s="247">
        <f>I134</f>
        <v>0</v>
      </c>
      <c r="J132" s="247">
        <f>L132</f>
        <v>0</v>
      </c>
      <c r="K132" s="247"/>
      <c r="L132" s="250">
        <v>0</v>
      </c>
      <c r="M132" s="116">
        <f t="shared" si="21"/>
        <v>0</v>
      </c>
      <c r="N132" s="117">
        <f t="shared" si="22"/>
        <v>0</v>
      </c>
      <c r="O132" s="117">
        <f t="shared" si="23"/>
        <v>0</v>
      </c>
      <c r="P132" s="117">
        <f t="shared" si="31"/>
        <v>0</v>
      </c>
      <c r="Q132" s="117">
        <f t="shared" si="24"/>
        <v>0</v>
      </c>
      <c r="R132" s="117">
        <f t="shared" si="25"/>
        <v>0</v>
      </c>
      <c r="S132" s="117">
        <f t="shared" si="26"/>
        <v>0</v>
      </c>
      <c r="T132" s="117">
        <f t="shared" si="27"/>
        <v>0</v>
      </c>
      <c r="U132" s="117">
        <f t="shared" si="28"/>
        <v>0</v>
      </c>
      <c r="V132" s="117">
        <f>X132</f>
        <v>0</v>
      </c>
      <c r="W132" s="117">
        <f t="shared" si="29"/>
        <v>0</v>
      </c>
      <c r="X132" s="117">
        <f t="shared" si="30"/>
        <v>0</v>
      </c>
      <c r="Y132" s="135"/>
    </row>
    <row r="133" spans="1:25" ht="12.75" customHeight="1">
      <c r="A133" s="20"/>
      <c r="B133" s="22"/>
      <c r="C133" s="22"/>
      <c r="D133" s="53"/>
      <c r="E133" s="54" t="s">
        <v>5</v>
      </c>
      <c r="F133" s="111"/>
      <c r="G133" s="243"/>
      <c r="H133" s="243"/>
      <c r="I133" s="243"/>
      <c r="J133" s="243"/>
      <c r="K133" s="243"/>
      <c r="L133" s="250">
        <v>0</v>
      </c>
      <c r="M133" s="116">
        <f t="shared" si="21"/>
        <v>0</v>
      </c>
      <c r="N133" s="117">
        <f t="shared" si="22"/>
        <v>0</v>
      </c>
      <c r="O133" s="117">
        <f t="shared" si="23"/>
        <v>0</v>
      </c>
      <c r="P133" s="117">
        <f t="shared" si="31"/>
        <v>0</v>
      </c>
      <c r="Q133" s="117">
        <f t="shared" si="24"/>
        <v>0</v>
      </c>
      <c r="R133" s="117">
        <f t="shared" si="25"/>
        <v>0</v>
      </c>
      <c r="S133" s="117">
        <f t="shared" si="26"/>
        <v>0</v>
      </c>
      <c r="T133" s="117">
        <f t="shared" si="27"/>
        <v>0</v>
      </c>
      <c r="U133" s="117">
        <f t="shared" si="28"/>
        <v>0</v>
      </c>
      <c r="V133" s="26"/>
      <c r="W133" s="117">
        <f t="shared" si="29"/>
        <v>0</v>
      </c>
      <c r="X133" s="117">
        <f t="shared" si="30"/>
        <v>0</v>
      </c>
      <c r="Y133" s="74"/>
    </row>
    <row r="134" spans="1:25" s="119" customFormat="1" ht="25.5" customHeight="1">
      <c r="A134" s="126"/>
      <c r="B134" s="127"/>
      <c r="C134" s="127"/>
      <c r="D134" s="116"/>
      <c r="E134" s="121" t="s">
        <v>600</v>
      </c>
      <c r="F134" s="128"/>
      <c r="G134" s="246">
        <f>I134</f>
        <v>0</v>
      </c>
      <c r="H134" s="246"/>
      <c r="I134" s="246">
        <f>I135+I136+I137</f>
        <v>0</v>
      </c>
      <c r="J134" s="246">
        <f>L134</f>
        <v>0</v>
      </c>
      <c r="K134" s="246"/>
      <c r="L134" s="250">
        <v>0</v>
      </c>
      <c r="M134" s="116">
        <f t="shared" si="21"/>
        <v>0</v>
      </c>
      <c r="N134" s="117">
        <f t="shared" si="22"/>
        <v>0</v>
      </c>
      <c r="O134" s="117">
        <f t="shared" si="23"/>
        <v>0</v>
      </c>
      <c r="P134" s="117">
        <f t="shared" si="31"/>
        <v>0</v>
      </c>
      <c r="Q134" s="117">
        <f t="shared" si="24"/>
        <v>0</v>
      </c>
      <c r="R134" s="117">
        <f t="shared" si="25"/>
        <v>0</v>
      </c>
      <c r="S134" s="117">
        <f t="shared" si="26"/>
        <v>0</v>
      </c>
      <c r="T134" s="117">
        <f t="shared" si="27"/>
        <v>0</v>
      </c>
      <c r="U134" s="117">
        <f t="shared" si="28"/>
        <v>0</v>
      </c>
      <c r="V134" s="117">
        <f>X134</f>
        <v>0</v>
      </c>
      <c r="W134" s="117">
        <f t="shared" si="29"/>
        <v>0</v>
      </c>
      <c r="X134" s="117">
        <f t="shared" si="30"/>
        <v>0</v>
      </c>
      <c r="Y134" s="123"/>
    </row>
    <row r="135" spans="1:25" ht="17.25" customHeight="1">
      <c r="A135" s="20"/>
      <c r="B135" s="22"/>
      <c r="C135" s="22"/>
      <c r="D135" s="53"/>
      <c r="E135" s="56" t="s">
        <v>545</v>
      </c>
      <c r="F135" s="111" t="s">
        <v>546</v>
      </c>
      <c r="G135" s="249">
        <f>I135</f>
        <v>0</v>
      </c>
      <c r="H135" s="249"/>
      <c r="I135" s="249"/>
      <c r="J135" s="249">
        <f>L135</f>
        <v>0</v>
      </c>
      <c r="K135" s="249"/>
      <c r="L135" s="250">
        <v>0</v>
      </c>
      <c r="M135" s="116">
        <f t="shared" si="21"/>
        <v>0</v>
      </c>
      <c r="N135" s="117">
        <f t="shared" si="22"/>
        <v>0</v>
      </c>
      <c r="O135" s="117">
        <f t="shared" si="23"/>
        <v>0</v>
      </c>
      <c r="P135" s="117">
        <f t="shared" si="31"/>
        <v>0</v>
      </c>
      <c r="Q135" s="117">
        <f t="shared" si="24"/>
        <v>0</v>
      </c>
      <c r="R135" s="117">
        <f t="shared" si="25"/>
        <v>0</v>
      </c>
      <c r="S135" s="117">
        <f t="shared" si="26"/>
        <v>0</v>
      </c>
      <c r="T135" s="117">
        <f t="shared" si="27"/>
        <v>0</v>
      </c>
      <c r="U135" s="117">
        <f t="shared" si="28"/>
        <v>0</v>
      </c>
      <c r="V135" s="26">
        <f>X135</f>
        <v>0</v>
      </c>
      <c r="W135" s="117">
        <f t="shared" si="29"/>
        <v>0</v>
      </c>
      <c r="X135" s="117">
        <f t="shared" si="30"/>
        <v>0</v>
      </c>
      <c r="Y135" s="74"/>
    </row>
    <row r="136" spans="1:25" ht="26.25" customHeight="1">
      <c r="A136" s="20"/>
      <c r="B136" s="22"/>
      <c r="C136" s="22"/>
      <c r="D136" s="53"/>
      <c r="E136" s="147" t="s">
        <v>659</v>
      </c>
      <c r="F136" s="148" t="s">
        <v>660</v>
      </c>
      <c r="G136" s="249">
        <f>I136</f>
        <v>0</v>
      </c>
      <c r="H136" s="249"/>
      <c r="I136" s="249"/>
      <c r="J136" s="249">
        <f>L136</f>
        <v>0</v>
      </c>
      <c r="K136" s="249"/>
      <c r="L136" s="250">
        <v>0</v>
      </c>
      <c r="M136" s="116">
        <f t="shared" si="21"/>
        <v>0</v>
      </c>
      <c r="N136" s="117">
        <f t="shared" si="22"/>
        <v>0</v>
      </c>
      <c r="O136" s="117">
        <f t="shared" si="23"/>
        <v>0</v>
      </c>
      <c r="P136" s="117">
        <f t="shared" si="31"/>
        <v>0</v>
      </c>
      <c r="Q136" s="117">
        <f t="shared" si="24"/>
        <v>0</v>
      </c>
      <c r="R136" s="117">
        <f t="shared" si="25"/>
        <v>0</v>
      </c>
      <c r="S136" s="117">
        <f t="shared" si="26"/>
        <v>0</v>
      </c>
      <c r="T136" s="117">
        <f t="shared" si="27"/>
        <v>0</v>
      </c>
      <c r="U136" s="117">
        <f t="shared" si="28"/>
        <v>0</v>
      </c>
      <c r="V136" s="26">
        <f>X136</f>
        <v>0</v>
      </c>
      <c r="W136" s="117">
        <f t="shared" si="29"/>
        <v>0</v>
      </c>
      <c r="X136" s="117">
        <f t="shared" si="30"/>
        <v>0</v>
      </c>
      <c r="Y136" s="74"/>
    </row>
    <row r="137" spans="1:25" ht="19.5" customHeight="1">
      <c r="A137" s="20"/>
      <c r="B137" s="22"/>
      <c r="C137" s="22"/>
      <c r="D137" s="53"/>
      <c r="E137" s="56" t="s">
        <v>553</v>
      </c>
      <c r="F137" s="111" t="s">
        <v>554</v>
      </c>
      <c r="G137" s="249">
        <f>I137</f>
        <v>0</v>
      </c>
      <c r="H137" s="249"/>
      <c r="I137" s="249"/>
      <c r="J137" s="249">
        <f>L137</f>
        <v>0</v>
      </c>
      <c r="K137" s="249"/>
      <c r="L137" s="250">
        <v>0</v>
      </c>
      <c r="M137" s="116">
        <f t="shared" si="21"/>
        <v>0</v>
      </c>
      <c r="N137" s="117">
        <f t="shared" si="22"/>
        <v>0</v>
      </c>
      <c r="O137" s="117">
        <f t="shared" si="23"/>
        <v>0</v>
      </c>
      <c r="P137" s="117">
        <f t="shared" si="31"/>
        <v>0</v>
      </c>
      <c r="Q137" s="117">
        <f t="shared" si="24"/>
        <v>0</v>
      </c>
      <c r="R137" s="117">
        <f t="shared" si="25"/>
        <v>0</v>
      </c>
      <c r="S137" s="117">
        <f t="shared" si="26"/>
        <v>0</v>
      </c>
      <c r="T137" s="117">
        <f t="shared" si="27"/>
        <v>0</v>
      </c>
      <c r="U137" s="117">
        <f t="shared" si="28"/>
        <v>0</v>
      </c>
      <c r="V137" s="46">
        <f>X137</f>
        <v>0</v>
      </c>
      <c r="W137" s="117">
        <f t="shared" si="29"/>
        <v>0</v>
      </c>
      <c r="X137" s="117">
        <f t="shared" si="30"/>
        <v>0</v>
      </c>
      <c r="Y137" s="74"/>
    </row>
    <row r="138" spans="1:25" s="119" customFormat="1" ht="25.5" customHeight="1">
      <c r="A138" s="126" t="s">
        <v>259</v>
      </c>
      <c r="B138" s="127" t="s">
        <v>260</v>
      </c>
      <c r="C138" s="127" t="s">
        <v>195</v>
      </c>
      <c r="D138" s="116" t="s">
        <v>195</v>
      </c>
      <c r="E138" s="121" t="s">
        <v>261</v>
      </c>
      <c r="F138" s="128"/>
      <c r="G138" s="246">
        <f>H138+I138</f>
        <v>126856</v>
      </c>
      <c r="H138" s="246">
        <f>H140+H160+H157</f>
        <v>126856</v>
      </c>
      <c r="I138" s="246">
        <f>I170</f>
        <v>0</v>
      </c>
      <c r="J138" s="246">
        <f>K138+L138</f>
        <v>22000</v>
      </c>
      <c r="K138" s="246">
        <f>K140+K160+K157</f>
        <v>22000</v>
      </c>
      <c r="L138" s="250">
        <v>0</v>
      </c>
      <c r="M138" s="116">
        <f aca="true" t="shared" si="33" ref="M138:M201">N138+O138</f>
        <v>24189</v>
      </c>
      <c r="N138" s="117">
        <f aca="true" t="shared" si="34" ref="N138:N201">K138*9.95%+K138</f>
        <v>24189</v>
      </c>
      <c r="O138" s="117">
        <f aca="true" t="shared" si="35" ref="O138:O201">L138*22.9%+L138</f>
        <v>0</v>
      </c>
      <c r="P138" s="117">
        <f t="shared" si="31"/>
        <v>2189</v>
      </c>
      <c r="Q138" s="117">
        <f aca="true" t="shared" si="36" ref="Q138:Q201">N138-K138</f>
        <v>2189</v>
      </c>
      <c r="R138" s="117">
        <f aca="true" t="shared" si="37" ref="R138:R201">O138-L138</f>
        <v>0</v>
      </c>
      <c r="S138" s="117">
        <f aca="true" t="shared" si="38" ref="S138:S201">T138+U138</f>
        <v>25640.34</v>
      </c>
      <c r="T138" s="117">
        <f aca="true" t="shared" si="39" ref="T138:T201">N138*0.06+N138</f>
        <v>25640.34</v>
      </c>
      <c r="U138" s="117">
        <f aca="true" t="shared" si="40" ref="U138:U201">O138*0.06+O138</f>
        <v>0</v>
      </c>
      <c r="V138" s="117">
        <f>W138</f>
        <v>26922.357</v>
      </c>
      <c r="W138" s="117">
        <f aca="true" t="shared" si="41" ref="W138:W201">T138*0.05+T138</f>
        <v>26922.357</v>
      </c>
      <c r="X138" s="117">
        <f aca="true" t="shared" si="42" ref="X138:X201">U138*0.05+U138</f>
        <v>0</v>
      </c>
      <c r="Y138" s="123"/>
    </row>
    <row r="139" spans="1:25" ht="12.75" customHeight="1">
      <c r="A139" s="20"/>
      <c r="B139" s="22"/>
      <c r="C139" s="22"/>
      <c r="D139" s="53"/>
      <c r="E139" s="54" t="s">
        <v>5</v>
      </c>
      <c r="F139" s="111"/>
      <c r="G139" s="243"/>
      <c r="H139" s="243"/>
      <c r="I139" s="243"/>
      <c r="J139" s="243"/>
      <c r="K139" s="243"/>
      <c r="L139" s="250">
        <v>0</v>
      </c>
      <c r="M139" s="116">
        <f t="shared" si="33"/>
        <v>0</v>
      </c>
      <c r="N139" s="117">
        <f t="shared" si="34"/>
        <v>0</v>
      </c>
      <c r="O139" s="117">
        <f t="shared" si="35"/>
        <v>0</v>
      </c>
      <c r="P139" s="117">
        <f t="shared" si="31"/>
        <v>0</v>
      </c>
      <c r="Q139" s="117">
        <f t="shared" si="36"/>
        <v>0</v>
      </c>
      <c r="R139" s="117">
        <f t="shared" si="37"/>
        <v>0</v>
      </c>
      <c r="S139" s="117">
        <f t="shared" si="38"/>
        <v>0</v>
      </c>
      <c r="T139" s="117">
        <f t="shared" si="39"/>
        <v>0</v>
      </c>
      <c r="U139" s="117">
        <f t="shared" si="40"/>
        <v>0</v>
      </c>
      <c r="V139" s="26"/>
      <c r="W139" s="117">
        <f t="shared" si="41"/>
        <v>0</v>
      </c>
      <c r="X139" s="117">
        <f t="shared" si="42"/>
        <v>0</v>
      </c>
      <c r="Y139" s="74"/>
    </row>
    <row r="140" spans="1:25" s="144" customFormat="1" ht="25.5" customHeight="1">
      <c r="A140" s="126" t="s">
        <v>262</v>
      </c>
      <c r="B140" s="127" t="s">
        <v>260</v>
      </c>
      <c r="C140" s="127" t="s">
        <v>198</v>
      </c>
      <c r="D140" s="116" t="s">
        <v>195</v>
      </c>
      <c r="E140" s="121" t="s">
        <v>263</v>
      </c>
      <c r="F140" s="128"/>
      <c r="G140" s="246">
        <f>H140</f>
        <v>115456</v>
      </c>
      <c r="H140" s="246">
        <f>H142</f>
        <v>115456</v>
      </c>
      <c r="I140" s="246"/>
      <c r="J140" s="246">
        <f>K140</f>
        <v>3500</v>
      </c>
      <c r="K140" s="246">
        <f>K142</f>
        <v>3500</v>
      </c>
      <c r="L140" s="250">
        <v>0</v>
      </c>
      <c r="M140" s="116">
        <f t="shared" si="33"/>
        <v>3848.25</v>
      </c>
      <c r="N140" s="117">
        <f t="shared" si="34"/>
        <v>3848.25</v>
      </c>
      <c r="O140" s="117">
        <f t="shared" si="35"/>
        <v>0</v>
      </c>
      <c r="P140" s="117">
        <f t="shared" si="31"/>
        <v>348.25</v>
      </c>
      <c r="Q140" s="117">
        <f t="shared" si="36"/>
        <v>348.25</v>
      </c>
      <c r="R140" s="117">
        <f t="shared" si="37"/>
        <v>0</v>
      </c>
      <c r="S140" s="117">
        <f t="shared" si="38"/>
        <v>4079.145</v>
      </c>
      <c r="T140" s="117">
        <f t="shared" si="39"/>
        <v>4079.145</v>
      </c>
      <c r="U140" s="117">
        <f t="shared" si="40"/>
        <v>0</v>
      </c>
      <c r="V140" s="117">
        <f>W140</f>
        <v>4283.10225</v>
      </c>
      <c r="W140" s="117">
        <f t="shared" si="41"/>
        <v>4283.10225</v>
      </c>
      <c r="X140" s="117">
        <f t="shared" si="42"/>
        <v>0</v>
      </c>
      <c r="Y140" s="143"/>
    </row>
    <row r="141" spans="1:25" ht="12.75" customHeight="1">
      <c r="A141" s="35"/>
      <c r="B141" s="37"/>
      <c r="C141" s="37"/>
      <c r="D141" s="164"/>
      <c r="E141" s="54" t="s">
        <v>200</v>
      </c>
      <c r="F141" s="111"/>
      <c r="G141" s="243"/>
      <c r="H141" s="243"/>
      <c r="I141" s="243"/>
      <c r="J141" s="243"/>
      <c r="K141" s="243"/>
      <c r="L141" s="250">
        <v>0</v>
      </c>
      <c r="M141" s="116">
        <f t="shared" si="33"/>
        <v>0</v>
      </c>
      <c r="N141" s="117">
        <f t="shared" si="34"/>
        <v>0</v>
      </c>
      <c r="O141" s="117">
        <f t="shared" si="35"/>
        <v>0</v>
      </c>
      <c r="P141" s="117">
        <f t="shared" si="31"/>
        <v>0</v>
      </c>
      <c r="Q141" s="117">
        <f t="shared" si="36"/>
        <v>0</v>
      </c>
      <c r="R141" s="117">
        <f t="shared" si="37"/>
        <v>0</v>
      </c>
      <c r="S141" s="117">
        <f t="shared" si="38"/>
        <v>0</v>
      </c>
      <c r="T141" s="117">
        <f t="shared" si="39"/>
        <v>0</v>
      </c>
      <c r="U141" s="117">
        <f t="shared" si="40"/>
        <v>0</v>
      </c>
      <c r="V141" s="26"/>
      <c r="W141" s="117">
        <f t="shared" si="41"/>
        <v>0</v>
      </c>
      <c r="X141" s="117">
        <f t="shared" si="42"/>
        <v>0</v>
      </c>
      <c r="Y141" s="74"/>
    </row>
    <row r="142" spans="1:25" s="167" customFormat="1" ht="12.75" customHeight="1">
      <c r="A142" s="130" t="s">
        <v>264</v>
      </c>
      <c r="B142" s="131" t="s">
        <v>260</v>
      </c>
      <c r="C142" s="131" t="s">
        <v>198</v>
      </c>
      <c r="D142" s="131" t="s">
        <v>198</v>
      </c>
      <c r="E142" s="165" t="s">
        <v>263</v>
      </c>
      <c r="F142" s="133"/>
      <c r="G142" s="247">
        <f>H142</f>
        <v>115456</v>
      </c>
      <c r="H142" s="247">
        <f>H144</f>
        <v>115456</v>
      </c>
      <c r="I142" s="247"/>
      <c r="J142" s="247">
        <f>K142</f>
        <v>3500</v>
      </c>
      <c r="K142" s="247">
        <f>K144</f>
        <v>3500</v>
      </c>
      <c r="L142" s="250">
        <v>0</v>
      </c>
      <c r="M142" s="116">
        <f t="shared" si="33"/>
        <v>3848.25</v>
      </c>
      <c r="N142" s="117">
        <f t="shared" si="34"/>
        <v>3848.25</v>
      </c>
      <c r="O142" s="117">
        <f t="shared" si="35"/>
        <v>0</v>
      </c>
      <c r="P142" s="117">
        <f t="shared" si="31"/>
        <v>348.25</v>
      </c>
      <c r="Q142" s="117">
        <f t="shared" si="36"/>
        <v>348.25</v>
      </c>
      <c r="R142" s="117">
        <f t="shared" si="37"/>
        <v>0</v>
      </c>
      <c r="S142" s="117">
        <f t="shared" si="38"/>
        <v>4079.145</v>
      </c>
      <c r="T142" s="117">
        <f t="shared" si="39"/>
        <v>4079.145</v>
      </c>
      <c r="U142" s="117">
        <f t="shared" si="40"/>
        <v>0</v>
      </c>
      <c r="V142" s="117">
        <f>W142</f>
        <v>4283.10225</v>
      </c>
      <c r="W142" s="117">
        <f t="shared" si="41"/>
        <v>4283.10225</v>
      </c>
      <c r="X142" s="117">
        <f t="shared" si="42"/>
        <v>0</v>
      </c>
      <c r="Y142" s="166"/>
    </row>
    <row r="143" spans="1:25" ht="12.75" customHeight="1">
      <c r="A143" s="20"/>
      <c r="B143" s="22"/>
      <c r="C143" s="22"/>
      <c r="D143" s="53"/>
      <c r="E143" s="54" t="s">
        <v>5</v>
      </c>
      <c r="F143" s="111"/>
      <c r="G143" s="243"/>
      <c r="H143" s="243"/>
      <c r="I143" s="243"/>
      <c r="J143" s="243"/>
      <c r="K143" s="243"/>
      <c r="L143" s="250">
        <v>0</v>
      </c>
      <c r="M143" s="116">
        <f t="shared" si="33"/>
        <v>0</v>
      </c>
      <c r="N143" s="117">
        <f t="shared" si="34"/>
        <v>0</v>
      </c>
      <c r="O143" s="117">
        <f t="shared" si="35"/>
        <v>0</v>
      </c>
      <c r="P143" s="117">
        <f t="shared" si="31"/>
        <v>0</v>
      </c>
      <c r="Q143" s="117">
        <f t="shared" si="36"/>
        <v>0</v>
      </c>
      <c r="R143" s="117">
        <f t="shared" si="37"/>
        <v>0</v>
      </c>
      <c r="S143" s="117">
        <f t="shared" si="38"/>
        <v>0</v>
      </c>
      <c r="T143" s="117">
        <f t="shared" si="39"/>
        <v>0</v>
      </c>
      <c r="U143" s="117">
        <f t="shared" si="40"/>
        <v>0</v>
      </c>
      <c r="V143" s="26"/>
      <c r="W143" s="117">
        <f t="shared" si="41"/>
        <v>0</v>
      </c>
      <c r="X143" s="117">
        <f t="shared" si="42"/>
        <v>0</v>
      </c>
      <c r="Y143" s="74"/>
    </row>
    <row r="144" spans="1:25" s="119" customFormat="1" ht="11.25">
      <c r="A144" s="126"/>
      <c r="B144" s="127"/>
      <c r="C144" s="127"/>
      <c r="D144" s="116"/>
      <c r="E144" s="121" t="s">
        <v>601</v>
      </c>
      <c r="F144" s="128"/>
      <c r="G144" s="246">
        <f>H144</f>
        <v>115456</v>
      </c>
      <c r="H144" s="246">
        <f>H145+H146+H147</f>
        <v>115456</v>
      </c>
      <c r="I144" s="246"/>
      <c r="J144" s="246">
        <f>K144</f>
        <v>3500</v>
      </c>
      <c r="K144" s="246">
        <f>K145+K146+K147</f>
        <v>3500</v>
      </c>
      <c r="L144" s="250">
        <v>0</v>
      </c>
      <c r="M144" s="116">
        <f t="shared" si="33"/>
        <v>3848.25</v>
      </c>
      <c r="N144" s="117">
        <f t="shared" si="34"/>
        <v>3848.25</v>
      </c>
      <c r="O144" s="117">
        <f t="shared" si="35"/>
        <v>0</v>
      </c>
      <c r="P144" s="117">
        <f t="shared" si="31"/>
        <v>348.25</v>
      </c>
      <c r="Q144" s="117">
        <f t="shared" si="36"/>
        <v>348.25</v>
      </c>
      <c r="R144" s="117">
        <f t="shared" si="37"/>
        <v>0</v>
      </c>
      <c r="S144" s="117">
        <f t="shared" si="38"/>
        <v>4079.145</v>
      </c>
      <c r="T144" s="117">
        <f t="shared" si="39"/>
        <v>4079.145</v>
      </c>
      <c r="U144" s="117">
        <f t="shared" si="40"/>
        <v>0</v>
      </c>
      <c r="V144" s="117">
        <f>W144</f>
        <v>4283.10225</v>
      </c>
      <c r="W144" s="117">
        <f t="shared" si="41"/>
        <v>4283.10225</v>
      </c>
      <c r="X144" s="117">
        <f t="shared" si="42"/>
        <v>0</v>
      </c>
      <c r="Y144" s="123"/>
    </row>
    <row r="145" spans="1:25" s="6" customFormat="1" ht="25.5" customHeight="1">
      <c r="A145" s="10"/>
      <c r="B145" s="11"/>
      <c r="C145" s="11"/>
      <c r="D145" s="46"/>
      <c r="E145" s="56" t="s">
        <v>456</v>
      </c>
      <c r="F145" s="137" t="s">
        <v>457</v>
      </c>
      <c r="G145" s="217">
        <f>H145</f>
        <v>115456</v>
      </c>
      <c r="H145" s="217">
        <v>115456</v>
      </c>
      <c r="I145" s="248"/>
      <c r="J145" s="217">
        <f>K145</f>
        <v>0</v>
      </c>
      <c r="K145" s="217"/>
      <c r="L145" s="250">
        <v>0</v>
      </c>
      <c r="M145" s="116">
        <f t="shared" si="33"/>
        <v>0</v>
      </c>
      <c r="N145" s="117">
        <f t="shared" si="34"/>
        <v>0</v>
      </c>
      <c r="O145" s="117">
        <f t="shared" si="35"/>
        <v>0</v>
      </c>
      <c r="P145" s="117">
        <f t="shared" si="31"/>
        <v>0</v>
      </c>
      <c r="Q145" s="117">
        <f t="shared" si="36"/>
        <v>0</v>
      </c>
      <c r="R145" s="117">
        <f t="shared" si="37"/>
        <v>0</v>
      </c>
      <c r="S145" s="117">
        <f t="shared" si="38"/>
        <v>0</v>
      </c>
      <c r="T145" s="117">
        <f t="shared" si="39"/>
        <v>0</v>
      </c>
      <c r="U145" s="117">
        <f t="shared" si="40"/>
        <v>0</v>
      </c>
      <c r="V145" s="26">
        <f>W145</f>
        <v>0</v>
      </c>
      <c r="W145" s="117">
        <f t="shared" si="41"/>
        <v>0</v>
      </c>
      <c r="X145" s="117">
        <f t="shared" si="42"/>
        <v>0</v>
      </c>
      <c r="Y145" s="73"/>
    </row>
    <row r="146" spans="1:25" s="6" customFormat="1" ht="21" customHeight="1">
      <c r="A146" s="10"/>
      <c r="B146" s="11"/>
      <c r="C146" s="11"/>
      <c r="D146" s="46"/>
      <c r="E146" s="145" t="s">
        <v>661</v>
      </c>
      <c r="F146" s="168" t="s">
        <v>469</v>
      </c>
      <c r="G146" s="217">
        <f>H146</f>
        <v>0</v>
      </c>
      <c r="H146" s="217"/>
      <c r="I146" s="248"/>
      <c r="J146" s="217">
        <f>K146</f>
        <v>3500</v>
      </c>
      <c r="K146" s="217">
        <v>3500</v>
      </c>
      <c r="L146" s="250">
        <v>0</v>
      </c>
      <c r="M146" s="116">
        <f t="shared" si="33"/>
        <v>5000</v>
      </c>
      <c r="N146" s="117">
        <v>5000</v>
      </c>
      <c r="O146" s="117">
        <f t="shared" si="35"/>
        <v>0</v>
      </c>
      <c r="P146" s="117">
        <f t="shared" si="31"/>
        <v>1500</v>
      </c>
      <c r="Q146" s="117">
        <f t="shared" si="36"/>
        <v>1500</v>
      </c>
      <c r="R146" s="117">
        <f t="shared" si="37"/>
        <v>0</v>
      </c>
      <c r="S146" s="117">
        <f t="shared" si="38"/>
        <v>5300</v>
      </c>
      <c r="T146" s="117">
        <f t="shared" si="39"/>
        <v>5300</v>
      </c>
      <c r="U146" s="117">
        <f t="shared" si="40"/>
        <v>0</v>
      </c>
      <c r="V146" s="26">
        <f>W146</f>
        <v>5565</v>
      </c>
      <c r="W146" s="117">
        <f t="shared" si="41"/>
        <v>5565</v>
      </c>
      <c r="X146" s="117">
        <f t="shared" si="42"/>
        <v>0</v>
      </c>
      <c r="Y146" s="73"/>
    </row>
    <row r="147" spans="1:25" s="6" customFormat="1" ht="22.5" customHeight="1">
      <c r="A147" s="10"/>
      <c r="B147" s="11"/>
      <c r="C147" s="11"/>
      <c r="D147" s="46"/>
      <c r="E147" s="169" t="s">
        <v>662</v>
      </c>
      <c r="F147" s="148" t="s">
        <v>663</v>
      </c>
      <c r="G147" s="217">
        <f>H147</f>
        <v>0</v>
      </c>
      <c r="H147" s="217"/>
      <c r="I147" s="248"/>
      <c r="J147" s="217">
        <f>K147</f>
        <v>0</v>
      </c>
      <c r="K147" s="217"/>
      <c r="L147" s="250">
        <v>0</v>
      </c>
      <c r="M147" s="116">
        <f t="shared" si="33"/>
        <v>0</v>
      </c>
      <c r="N147" s="117">
        <f t="shared" si="34"/>
        <v>0</v>
      </c>
      <c r="O147" s="117">
        <f t="shared" si="35"/>
        <v>0</v>
      </c>
      <c r="P147" s="117">
        <f t="shared" si="31"/>
        <v>0</v>
      </c>
      <c r="Q147" s="117">
        <f t="shared" si="36"/>
        <v>0</v>
      </c>
      <c r="R147" s="117">
        <f t="shared" si="37"/>
        <v>0</v>
      </c>
      <c r="S147" s="117">
        <f t="shared" si="38"/>
        <v>0</v>
      </c>
      <c r="T147" s="117">
        <f t="shared" si="39"/>
        <v>0</v>
      </c>
      <c r="U147" s="117">
        <f t="shared" si="40"/>
        <v>0</v>
      </c>
      <c r="V147" s="26">
        <f>W147</f>
        <v>0</v>
      </c>
      <c r="W147" s="117">
        <f t="shared" si="41"/>
        <v>0</v>
      </c>
      <c r="X147" s="117">
        <f t="shared" si="42"/>
        <v>0</v>
      </c>
      <c r="Y147" s="73"/>
    </row>
    <row r="148" spans="1:25" s="6" customFormat="1" ht="15" customHeight="1">
      <c r="A148" s="10"/>
      <c r="B148" s="11"/>
      <c r="C148" s="11"/>
      <c r="D148" s="46"/>
      <c r="E148" s="56" t="s">
        <v>522</v>
      </c>
      <c r="F148" s="137" t="s">
        <v>521</v>
      </c>
      <c r="G148" s="217"/>
      <c r="H148" s="217"/>
      <c r="I148" s="248"/>
      <c r="J148" s="217"/>
      <c r="K148" s="217"/>
      <c r="L148" s="250">
        <v>0</v>
      </c>
      <c r="M148" s="116">
        <f t="shared" si="33"/>
        <v>0</v>
      </c>
      <c r="N148" s="117">
        <f t="shared" si="34"/>
        <v>0</v>
      </c>
      <c r="O148" s="117">
        <f t="shared" si="35"/>
        <v>0</v>
      </c>
      <c r="P148" s="117">
        <f t="shared" si="31"/>
        <v>0</v>
      </c>
      <c r="Q148" s="117">
        <f t="shared" si="36"/>
        <v>0</v>
      </c>
      <c r="R148" s="117">
        <f t="shared" si="37"/>
        <v>0</v>
      </c>
      <c r="S148" s="117">
        <f t="shared" si="38"/>
        <v>0</v>
      </c>
      <c r="T148" s="117">
        <f t="shared" si="39"/>
        <v>0</v>
      </c>
      <c r="U148" s="117">
        <f t="shared" si="40"/>
        <v>0</v>
      </c>
      <c r="V148" s="26"/>
      <c r="W148" s="117">
        <f t="shared" si="41"/>
        <v>0</v>
      </c>
      <c r="X148" s="117">
        <f t="shared" si="42"/>
        <v>0</v>
      </c>
      <c r="Y148" s="73"/>
    </row>
    <row r="149" spans="1:25" s="6" customFormat="1" ht="15" customHeight="1">
      <c r="A149" s="10"/>
      <c r="B149" s="11"/>
      <c r="C149" s="11"/>
      <c r="D149" s="46"/>
      <c r="E149" s="56" t="s">
        <v>528</v>
      </c>
      <c r="F149" s="111" t="s">
        <v>527</v>
      </c>
      <c r="G149" s="217">
        <f>I149</f>
        <v>0</v>
      </c>
      <c r="H149" s="217"/>
      <c r="I149" s="217">
        <v>0</v>
      </c>
      <c r="J149" s="217">
        <f>L149</f>
        <v>0</v>
      </c>
      <c r="K149" s="217"/>
      <c r="L149" s="250">
        <v>0</v>
      </c>
      <c r="M149" s="116">
        <f t="shared" si="33"/>
        <v>0</v>
      </c>
      <c r="N149" s="117">
        <f t="shared" si="34"/>
        <v>0</v>
      </c>
      <c r="O149" s="117">
        <f t="shared" si="35"/>
        <v>0</v>
      </c>
      <c r="P149" s="117">
        <f t="shared" si="31"/>
        <v>0</v>
      </c>
      <c r="Q149" s="117">
        <f t="shared" si="36"/>
        <v>0</v>
      </c>
      <c r="R149" s="117">
        <f t="shared" si="37"/>
        <v>0</v>
      </c>
      <c r="S149" s="117">
        <f t="shared" si="38"/>
        <v>0</v>
      </c>
      <c r="T149" s="117">
        <f t="shared" si="39"/>
        <v>0</v>
      </c>
      <c r="U149" s="117">
        <f t="shared" si="40"/>
        <v>0</v>
      </c>
      <c r="V149" s="26"/>
      <c r="W149" s="117">
        <f t="shared" si="41"/>
        <v>0</v>
      </c>
      <c r="X149" s="117">
        <f t="shared" si="42"/>
        <v>0</v>
      </c>
      <c r="Y149" s="73"/>
    </row>
    <row r="150" spans="1:25" ht="12.75" customHeight="1">
      <c r="A150" s="20"/>
      <c r="B150" s="22"/>
      <c r="C150" s="22"/>
      <c r="D150" s="53"/>
      <c r="E150" s="56" t="s">
        <v>532</v>
      </c>
      <c r="F150" s="137" t="s">
        <v>533</v>
      </c>
      <c r="G150" s="217">
        <f>I150</f>
        <v>0</v>
      </c>
      <c r="H150" s="241"/>
      <c r="I150" s="241">
        <v>0</v>
      </c>
      <c r="J150" s="217">
        <f>L150</f>
        <v>0</v>
      </c>
      <c r="K150" s="241"/>
      <c r="L150" s="250">
        <v>0</v>
      </c>
      <c r="M150" s="116">
        <f t="shared" si="33"/>
        <v>0</v>
      </c>
      <c r="N150" s="117">
        <f t="shared" si="34"/>
        <v>0</v>
      </c>
      <c r="O150" s="117">
        <f t="shared" si="35"/>
        <v>0</v>
      </c>
      <c r="P150" s="117">
        <f t="shared" si="31"/>
        <v>0</v>
      </c>
      <c r="Q150" s="117">
        <f t="shared" si="36"/>
        <v>0</v>
      </c>
      <c r="R150" s="117">
        <f t="shared" si="37"/>
        <v>0</v>
      </c>
      <c r="S150" s="117">
        <f t="shared" si="38"/>
        <v>0</v>
      </c>
      <c r="T150" s="117">
        <f t="shared" si="39"/>
        <v>0</v>
      </c>
      <c r="U150" s="117">
        <f t="shared" si="40"/>
        <v>0</v>
      </c>
      <c r="V150" s="26"/>
      <c r="W150" s="117">
        <f t="shared" si="41"/>
        <v>0</v>
      </c>
      <c r="X150" s="117">
        <f t="shared" si="42"/>
        <v>0</v>
      </c>
      <c r="Y150" s="74"/>
    </row>
    <row r="151" spans="1:25" ht="12.75" customHeight="1">
      <c r="A151" s="20"/>
      <c r="B151" s="22"/>
      <c r="C151" s="22"/>
      <c r="D151" s="53"/>
      <c r="E151" s="169" t="s">
        <v>664</v>
      </c>
      <c r="F151" s="148" t="s">
        <v>538</v>
      </c>
      <c r="G151" s="217">
        <f>I151</f>
        <v>0</v>
      </c>
      <c r="H151" s="241"/>
      <c r="I151" s="241">
        <v>0</v>
      </c>
      <c r="J151" s="217">
        <f>L151</f>
        <v>0</v>
      </c>
      <c r="K151" s="241"/>
      <c r="L151" s="250">
        <v>0</v>
      </c>
      <c r="M151" s="116">
        <f t="shared" si="33"/>
        <v>0</v>
      </c>
      <c r="N151" s="117">
        <f t="shared" si="34"/>
        <v>0</v>
      </c>
      <c r="O151" s="117">
        <f t="shared" si="35"/>
        <v>0</v>
      </c>
      <c r="P151" s="117">
        <f t="shared" si="31"/>
        <v>0</v>
      </c>
      <c r="Q151" s="117">
        <f t="shared" si="36"/>
        <v>0</v>
      </c>
      <c r="R151" s="117">
        <f t="shared" si="37"/>
        <v>0</v>
      </c>
      <c r="S151" s="117">
        <f t="shared" si="38"/>
        <v>0</v>
      </c>
      <c r="T151" s="117">
        <f t="shared" si="39"/>
        <v>0</v>
      </c>
      <c r="U151" s="117">
        <f t="shared" si="40"/>
        <v>0</v>
      </c>
      <c r="V151" s="26"/>
      <c r="W151" s="117">
        <f t="shared" si="41"/>
        <v>0</v>
      </c>
      <c r="X151" s="117">
        <f t="shared" si="42"/>
        <v>0</v>
      </c>
      <c r="Y151" s="74"/>
    </row>
    <row r="152" spans="1:25" s="119" customFormat="1" ht="11.25">
      <c r="A152" s="126" t="s">
        <v>268</v>
      </c>
      <c r="B152" s="127" t="s">
        <v>260</v>
      </c>
      <c r="C152" s="127" t="s">
        <v>204</v>
      </c>
      <c r="D152" s="116" t="s">
        <v>195</v>
      </c>
      <c r="E152" s="121" t="s">
        <v>269</v>
      </c>
      <c r="F152" s="128"/>
      <c r="G152" s="246">
        <f>I152</f>
        <v>0</v>
      </c>
      <c r="H152" s="246"/>
      <c r="I152" s="246">
        <f>I154</f>
        <v>0</v>
      </c>
      <c r="J152" s="246">
        <f>L152</f>
        <v>0</v>
      </c>
      <c r="K152" s="246"/>
      <c r="L152" s="250">
        <v>0</v>
      </c>
      <c r="M152" s="116">
        <f t="shared" si="33"/>
        <v>0</v>
      </c>
      <c r="N152" s="117">
        <f t="shared" si="34"/>
        <v>0</v>
      </c>
      <c r="O152" s="117">
        <f t="shared" si="35"/>
        <v>0</v>
      </c>
      <c r="P152" s="117">
        <f t="shared" si="31"/>
        <v>0</v>
      </c>
      <c r="Q152" s="117">
        <f t="shared" si="36"/>
        <v>0</v>
      </c>
      <c r="R152" s="117">
        <f t="shared" si="37"/>
        <v>0</v>
      </c>
      <c r="S152" s="117">
        <f t="shared" si="38"/>
        <v>0</v>
      </c>
      <c r="T152" s="117">
        <f t="shared" si="39"/>
        <v>0</v>
      </c>
      <c r="U152" s="117">
        <f t="shared" si="40"/>
        <v>0</v>
      </c>
      <c r="V152" s="117">
        <f>W152</f>
        <v>0</v>
      </c>
      <c r="W152" s="117">
        <f t="shared" si="41"/>
        <v>0</v>
      </c>
      <c r="X152" s="117">
        <f t="shared" si="42"/>
        <v>0</v>
      </c>
      <c r="Y152" s="123"/>
    </row>
    <row r="153" spans="1:25" ht="12.75" customHeight="1">
      <c r="A153" s="20"/>
      <c r="B153" s="22"/>
      <c r="C153" s="22"/>
      <c r="D153" s="53"/>
      <c r="E153" s="54" t="s">
        <v>200</v>
      </c>
      <c r="F153" s="111"/>
      <c r="G153" s="243"/>
      <c r="H153" s="243"/>
      <c r="I153" s="243"/>
      <c r="J153" s="243"/>
      <c r="K153" s="243"/>
      <c r="L153" s="250">
        <v>0</v>
      </c>
      <c r="M153" s="116">
        <f t="shared" si="33"/>
        <v>0</v>
      </c>
      <c r="N153" s="117">
        <f t="shared" si="34"/>
        <v>0</v>
      </c>
      <c r="O153" s="117">
        <f t="shared" si="35"/>
        <v>0</v>
      </c>
      <c r="P153" s="117">
        <f aca="true" t="shared" si="43" ref="P153:P216">M153-J153</f>
        <v>0</v>
      </c>
      <c r="Q153" s="117">
        <f t="shared" si="36"/>
        <v>0</v>
      </c>
      <c r="R153" s="117">
        <f t="shared" si="37"/>
        <v>0</v>
      </c>
      <c r="S153" s="117">
        <f t="shared" si="38"/>
        <v>0</v>
      </c>
      <c r="T153" s="117">
        <f t="shared" si="39"/>
        <v>0</v>
      </c>
      <c r="U153" s="117">
        <f t="shared" si="40"/>
        <v>0</v>
      </c>
      <c r="V153" s="26"/>
      <c r="W153" s="117">
        <f t="shared" si="41"/>
        <v>0</v>
      </c>
      <c r="X153" s="117">
        <f t="shared" si="42"/>
        <v>0</v>
      </c>
      <c r="Y153" s="74"/>
    </row>
    <row r="154" spans="1:25" s="136" customFormat="1" ht="12.75" customHeight="1">
      <c r="A154" s="130" t="s">
        <v>270</v>
      </c>
      <c r="B154" s="131" t="s">
        <v>260</v>
      </c>
      <c r="C154" s="131" t="s">
        <v>204</v>
      </c>
      <c r="D154" s="131" t="s">
        <v>198</v>
      </c>
      <c r="E154" s="132" t="s">
        <v>271</v>
      </c>
      <c r="F154" s="133"/>
      <c r="G154" s="247">
        <v>0</v>
      </c>
      <c r="H154" s="247"/>
      <c r="I154" s="247">
        <v>0</v>
      </c>
      <c r="J154" s="247">
        <v>0</v>
      </c>
      <c r="K154" s="247"/>
      <c r="L154" s="250">
        <v>0</v>
      </c>
      <c r="M154" s="116">
        <f t="shared" si="33"/>
        <v>0</v>
      </c>
      <c r="N154" s="117">
        <f t="shared" si="34"/>
        <v>0</v>
      </c>
      <c r="O154" s="117">
        <f t="shared" si="35"/>
        <v>0</v>
      </c>
      <c r="P154" s="117">
        <f t="shared" si="43"/>
        <v>0</v>
      </c>
      <c r="Q154" s="117">
        <f t="shared" si="36"/>
        <v>0</v>
      </c>
      <c r="R154" s="117">
        <f t="shared" si="37"/>
        <v>0</v>
      </c>
      <c r="S154" s="117">
        <f t="shared" si="38"/>
        <v>0</v>
      </c>
      <c r="T154" s="117">
        <f t="shared" si="39"/>
        <v>0</v>
      </c>
      <c r="U154" s="117">
        <f t="shared" si="40"/>
        <v>0</v>
      </c>
      <c r="V154" s="117">
        <f>W154</f>
        <v>0</v>
      </c>
      <c r="W154" s="117">
        <f t="shared" si="41"/>
        <v>0</v>
      </c>
      <c r="X154" s="117">
        <f t="shared" si="42"/>
        <v>0</v>
      </c>
      <c r="Y154" s="135"/>
    </row>
    <row r="155" spans="1:25" ht="12.75" customHeight="1">
      <c r="A155" s="20"/>
      <c r="B155" s="22"/>
      <c r="C155" s="22"/>
      <c r="D155" s="53"/>
      <c r="E155" s="54" t="s">
        <v>5</v>
      </c>
      <c r="F155" s="111"/>
      <c r="G155" s="243"/>
      <c r="H155" s="243"/>
      <c r="I155" s="243"/>
      <c r="J155" s="243"/>
      <c r="K155" s="243"/>
      <c r="L155" s="250">
        <v>0</v>
      </c>
      <c r="M155" s="116">
        <f t="shared" si="33"/>
        <v>0</v>
      </c>
      <c r="N155" s="117">
        <f t="shared" si="34"/>
        <v>0</v>
      </c>
      <c r="O155" s="117">
        <f t="shared" si="35"/>
        <v>0</v>
      </c>
      <c r="P155" s="117">
        <f t="shared" si="43"/>
        <v>0</v>
      </c>
      <c r="Q155" s="117">
        <f t="shared" si="36"/>
        <v>0</v>
      </c>
      <c r="R155" s="117">
        <f t="shared" si="37"/>
        <v>0</v>
      </c>
      <c r="S155" s="117">
        <f t="shared" si="38"/>
        <v>0</v>
      </c>
      <c r="T155" s="117">
        <f t="shared" si="39"/>
        <v>0</v>
      </c>
      <c r="U155" s="117">
        <f t="shared" si="40"/>
        <v>0</v>
      </c>
      <c r="V155" s="26"/>
      <c r="W155" s="117">
        <f t="shared" si="41"/>
        <v>0</v>
      </c>
      <c r="X155" s="117">
        <f t="shared" si="42"/>
        <v>0</v>
      </c>
      <c r="Y155" s="74"/>
    </row>
    <row r="156" spans="1:25" s="119" customFormat="1" ht="11.25">
      <c r="A156" s="126"/>
      <c r="B156" s="127"/>
      <c r="C156" s="127"/>
      <c r="D156" s="116"/>
      <c r="E156" s="121" t="s">
        <v>665</v>
      </c>
      <c r="F156" s="128"/>
      <c r="G156" s="246">
        <v>0</v>
      </c>
      <c r="H156" s="246">
        <f>H157</f>
        <v>5800</v>
      </c>
      <c r="I156" s="245">
        <v>0</v>
      </c>
      <c r="J156" s="246">
        <v>0</v>
      </c>
      <c r="K156" s="246">
        <f>K157</f>
        <v>12400</v>
      </c>
      <c r="L156" s="250">
        <v>0</v>
      </c>
      <c r="M156" s="116">
        <f t="shared" si="33"/>
        <v>13633.8</v>
      </c>
      <c r="N156" s="117">
        <f t="shared" si="34"/>
        <v>13633.8</v>
      </c>
      <c r="O156" s="117">
        <f t="shared" si="35"/>
        <v>0</v>
      </c>
      <c r="P156" s="117">
        <f t="shared" si="43"/>
        <v>13633.8</v>
      </c>
      <c r="Q156" s="117">
        <f t="shared" si="36"/>
        <v>1233.7999999999993</v>
      </c>
      <c r="R156" s="117">
        <f t="shared" si="37"/>
        <v>0</v>
      </c>
      <c r="S156" s="117">
        <f t="shared" si="38"/>
        <v>14451.828</v>
      </c>
      <c r="T156" s="117">
        <f t="shared" si="39"/>
        <v>14451.828</v>
      </c>
      <c r="U156" s="117">
        <f t="shared" si="40"/>
        <v>0</v>
      </c>
      <c r="V156" s="117">
        <f>W156</f>
        <v>15174.419399999999</v>
      </c>
      <c r="W156" s="117">
        <f t="shared" si="41"/>
        <v>15174.419399999999</v>
      </c>
      <c r="X156" s="117">
        <f t="shared" si="42"/>
        <v>0</v>
      </c>
      <c r="Y156" s="123"/>
    </row>
    <row r="157" spans="1:25" s="176" customFormat="1" ht="11.25">
      <c r="A157" s="170"/>
      <c r="B157" s="171"/>
      <c r="C157" s="171"/>
      <c r="D157" s="172"/>
      <c r="E157" s="147" t="s">
        <v>705</v>
      </c>
      <c r="F157" s="173" t="s">
        <v>429</v>
      </c>
      <c r="G157" s="254"/>
      <c r="H157" s="254">
        <v>5800</v>
      </c>
      <c r="I157" s="255"/>
      <c r="J157" s="254"/>
      <c r="K157" s="254">
        <v>12400</v>
      </c>
      <c r="L157" s="250">
        <v>0</v>
      </c>
      <c r="M157" s="116">
        <f t="shared" si="33"/>
        <v>13633.8</v>
      </c>
      <c r="N157" s="117">
        <f t="shared" si="34"/>
        <v>13633.8</v>
      </c>
      <c r="O157" s="117">
        <f t="shared" si="35"/>
        <v>0</v>
      </c>
      <c r="P157" s="117">
        <f t="shared" si="43"/>
        <v>13633.8</v>
      </c>
      <c r="Q157" s="117">
        <f t="shared" si="36"/>
        <v>1233.7999999999993</v>
      </c>
      <c r="R157" s="117">
        <f t="shared" si="37"/>
        <v>0</v>
      </c>
      <c r="S157" s="117">
        <f t="shared" si="38"/>
        <v>14451.828</v>
      </c>
      <c r="T157" s="117">
        <f t="shared" si="39"/>
        <v>14451.828</v>
      </c>
      <c r="U157" s="117">
        <f t="shared" si="40"/>
        <v>0</v>
      </c>
      <c r="V157" s="174">
        <f>W157</f>
        <v>15174.419399999999</v>
      </c>
      <c r="W157" s="117">
        <f t="shared" si="41"/>
        <v>15174.419399999999</v>
      </c>
      <c r="X157" s="117">
        <f t="shared" si="42"/>
        <v>0</v>
      </c>
      <c r="Y157" s="175"/>
    </row>
    <row r="158" spans="1:25" ht="19.5" customHeight="1">
      <c r="A158" s="20"/>
      <c r="B158" s="22"/>
      <c r="C158" s="22"/>
      <c r="D158" s="53"/>
      <c r="E158" s="147" t="s">
        <v>648</v>
      </c>
      <c r="F158" s="148" t="s">
        <v>521</v>
      </c>
      <c r="G158" s="241">
        <f>I158</f>
        <v>0</v>
      </c>
      <c r="H158" s="241"/>
      <c r="I158" s="241">
        <v>0</v>
      </c>
      <c r="J158" s="241">
        <f>L158</f>
        <v>0</v>
      </c>
      <c r="K158" s="241"/>
      <c r="L158" s="250">
        <v>0</v>
      </c>
      <c r="M158" s="116">
        <f t="shared" si="33"/>
        <v>0</v>
      </c>
      <c r="N158" s="117">
        <f t="shared" si="34"/>
        <v>0</v>
      </c>
      <c r="O158" s="117">
        <f t="shared" si="35"/>
        <v>0</v>
      </c>
      <c r="P158" s="117">
        <f t="shared" si="43"/>
        <v>0</v>
      </c>
      <c r="Q158" s="117">
        <f t="shared" si="36"/>
        <v>0</v>
      </c>
      <c r="R158" s="117">
        <f t="shared" si="37"/>
        <v>0</v>
      </c>
      <c r="S158" s="117">
        <f t="shared" si="38"/>
        <v>0</v>
      </c>
      <c r="T158" s="117">
        <f t="shared" si="39"/>
        <v>0</v>
      </c>
      <c r="U158" s="117">
        <f t="shared" si="40"/>
        <v>0</v>
      </c>
      <c r="V158" s="26"/>
      <c r="W158" s="117">
        <f t="shared" si="41"/>
        <v>0</v>
      </c>
      <c r="X158" s="117">
        <f t="shared" si="42"/>
        <v>0</v>
      </c>
      <c r="Y158" s="74"/>
    </row>
    <row r="159" spans="1:25" ht="19.5" customHeight="1">
      <c r="A159" s="20"/>
      <c r="B159" s="22"/>
      <c r="C159" s="22"/>
      <c r="D159" s="53"/>
      <c r="E159" s="147" t="s">
        <v>664</v>
      </c>
      <c r="F159" s="148" t="s">
        <v>538</v>
      </c>
      <c r="G159" s="241">
        <v>0</v>
      </c>
      <c r="H159" s="241"/>
      <c r="I159" s="241">
        <v>0</v>
      </c>
      <c r="J159" s="241">
        <v>0</v>
      </c>
      <c r="K159" s="241"/>
      <c r="L159" s="250">
        <v>0</v>
      </c>
      <c r="M159" s="116">
        <f t="shared" si="33"/>
        <v>0</v>
      </c>
      <c r="N159" s="117">
        <f t="shared" si="34"/>
        <v>0</v>
      </c>
      <c r="O159" s="117">
        <f t="shared" si="35"/>
        <v>0</v>
      </c>
      <c r="P159" s="117">
        <f t="shared" si="43"/>
        <v>0</v>
      </c>
      <c r="Q159" s="117">
        <f t="shared" si="36"/>
        <v>0</v>
      </c>
      <c r="R159" s="117">
        <f t="shared" si="37"/>
        <v>0</v>
      </c>
      <c r="S159" s="117">
        <f t="shared" si="38"/>
        <v>0</v>
      </c>
      <c r="T159" s="117">
        <f t="shared" si="39"/>
        <v>0</v>
      </c>
      <c r="U159" s="117">
        <f t="shared" si="40"/>
        <v>0</v>
      </c>
      <c r="V159" s="26"/>
      <c r="W159" s="117">
        <f t="shared" si="41"/>
        <v>0</v>
      </c>
      <c r="X159" s="117">
        <f t="shared" si="42"/>
        <v>0</v>
      </c>
      <c r="Y159" s="74"/>
    </row>
    <row r="160" spans="1:25" s="119" customFormat="1" ht="21">
      <c r="A160" s="126" t="s">
        <v>272</v>
      </c>
      <c r="B160" s="127" t="s">
        <v>260</v>
      </c>
      <c r="C160" s="127" t="s">
        <v>215</v>
      </c>
      <c r="D160" s="116" t="s">
        <v>195</v>
      </c>
      <c r="E160" s="121" t="s">
        <v>273</v>
      </c>
      <c r="F160" s="128"/>
      <c r="G160" s="246">
        <f>H160+I160</f>
        <v>5600</v>
      </c>
      <c r="H160" s="246">
        <f>H162</f>
        <v>5600</v>
      </c>
      <c r="I160" s="246">
        <f>I164</f>
        <v>0</v>
      </c>
      <c r="J160" s="246">
        <f>K160+L160</f>
        <v>6100</v>
      </c>
      <c r="K160" s="246">
        <f>K162</f>
        <v>6100</v>
      </c>
      <c r="L160" s="250">
        <v>0</v>
      </c>
      <c r="M160" s="116">
        <f t="shared" si="33"/>
        <v>8500</v>
      </c>
      <c r="N160" s="117">
        <v>8500</v>
      </c>
      <c r="O160" s="117">
        <f t="shared" si="35"/>
        <v>0</v>
      </c>
      <c r="P160" s="117">
        <f t="shared" si="43"/>
        <v>2400</v>
      </c>
      <c r="Q160" s="117">
        <f t="shared" si="36"/>
        <v>2400</v>
      </c>
      <c r="R160" s="117">
        <f t="shared" si="37"/>
        <v>0</v>
      </c>
      <c r="S160" s="117">
        <f t="shared" si="38"/>
        <v>9010</v>
      </c>
      <c r="T160" s="117">
        <f t="shared" si="39"/>
        <v>9010</v>
      </c>
      <c r="U160" s="117">
        <f t="shared" si="40"/>
        <v>0</v>
      </c>
      <c r="V160" s="117">
        <f>W160</f>
        <v>9460.5</v>
      </c>
      <c r="W160" s="117">
        <f t="shared" si="41"/>
        <v>9460.5</v>
      </c>
      <c r="X160" s="117">
        <f t="shared" si="42"/>
        <v>0</v>
      </c>
      <c r="Y160" s="123"/>
    </row>
    <row r="161" spans="1:25" ht="12.75" customHeight="1">
      <c r="A161" s="20"/>
      <c r="B161" s="22"/>
      <c r="C161" s="22"/>
      <c r="D161" s="53"/>
      <c r="E161" s="54" t="s">
        <v>200</v>
      </c>
      <c r="F161" s="111"/>
      <c r="G161" s="243"/>
      <c r="H161" s="243"/>
      <c r="I161" s="243"/>
      <c r="J161" s="243"/>
      <c r="K161" s="243"/>
      <c r="L161" s="250">
        <v>0</v>
      </c>
      <c r="M161" s="116">
        <f t="shared" si="33"/>
        <v>0</v>
      </c>
      <c r="N161" s="117">
        <f t="shared" si="34"/>
        <v>0</v>
      </c>
      <c r="O161" s="117">
        <f t="shared" si="35"/>
        <v>0</v>
      </c>
      <c r="P161" s="117">
        <f t="shared" si="43"/>
        <v>0</v>
      </c>
      <c r="Q161" s="117">
        <f t="shared" si="36"/>
        <v>0</v>
      </c>
      <c r="R161" s="117">
        <f t="shared" si="37"/>
        <v>0</v>
      </c>
      <c r="S161" s="117">
        <f t="shared" si="38"/>
        <v>0</v>
      </c>
      <c r="T161" s="117">
        <f t="shared" si="39"/>
        <v>0</v>
      </c>
      <c r="U161" s="117">
        <f t="shared" si="40"/>
        <v>0</v>
      </c>
      <c r="V161" s="26"/>
      <c r="W161" s="117">
        <f t="shared" si="41"/>
        <v>0</v>
      </c>
      <c r="X161" s="117">
        <f t="shared" si="42"/>
        <v>0</v>
      </c>
      <c r="Y161" s="74"/>
    </row>
    <row r="162" spans="1:25" s="136" customFormat="1" ht="12.75" customHeight="1">
      <c r="A162" s="130" t="s">
        <v>274</v>
      </c>
      <c r="B162" s="131" t="s">
        <v>260</v>
      </c>
      <c r="C162" s="131" t="s">
        <v>215</v>
      </c>
      <c r="D162" s="131" t="s">
        <v>198</v>
      </c>
      <c r="E162" s="132" t="s">
        <v>273</v>
      </c>
      <c r="F162" s="133"/>
      <c r="G162" s="247">
        <f>H162</f>
        <v>5600</v>
      </c>
      <c r="H162" s="247">
        <f>H164</f>
        <v>5600</v>
      </c>
      <c r="I162" s="247"/>
      <c r="J162" s="247">
        <f>K162</f>
        <v>6100</v>
      </c>
      <c r="K162" s="247">
        <f>K164</f>
        <v>6100</v>
      </c>
      <c r="L162" s="250">
        <v>0</v>
      </c>
      <c r="M162" s="116">
        <f t="shared" si="33"/>
        <v>8500</v>
      </c>
      <c r="N162" s="117">
        <v>8500</v>
      </c>
      <c r="O162" s="117">
        <f t="shared" si="35"/>
        <v>0</v>
      </c>
      <c r="P162" s="117">
        <f t="shared" si="43"/>
        <v>2400</v>
      </c>
      <c r="Q162" s="117">
        <f t="shared" si="36"/>
        <v>2400</v>
      </c>
      <c r="R162" s="117">
        <f t="shared" si="37"/>
        <v>0</v>
      </c>
      <c r="S162" s="117">
        <f t="shared" si="38"/>
        <v>9010</v>
      </c>
      <c r="T162" s="117">
        <f t="shared" si="39"/>
        <v>9010</v>
      </c>
      <c r="U162" s="117">
        <f t="shared" si="40"/>
        <v>0</v>
      </c>
      <c r="V162" s="117">
        <f>W162</f>
        <v>9460.5</v>
      </c>
      <c r="W162" s="117">
        <f t="shared" si="41"/>
        <v>9460.5</v>
      </c>
      <c r="X162" s="117">
        <f t="shared" si="42"/>
        <v>0</v>
      </c>
      <c r="Y162" s="135"/>
    </row>
    <row r="163" spans="1:25" ht="12.75" customHeight="1">
      <c r="A163" s="20"/>
      <c r="B163" s="22"/>
      <c r="C163" s="22"/>
      <c r="D163" s="53"/>
      <c r="E163" s="54" t="s">
        <v>5</v>
      </c>
      <c r="F163" s="111"/>
      <c r="G163" s="243"/>
      <c r="H163" s="243"/>
      <c r="I163" s="243"/>
      <c r="J163" s="243"/>
      <c r="K163" s="243"/>
      <c r="L163" s="250">
        <v>0</v>
      </c>
      <c r="M163" s="116">
        <f t="shared" si="33"/>
        <v>0</v>
      </c>
      <c r="N163" s="117">
        <f t="shared" si="34"/>
        <v>0</v>
      </c>
      <c r="O163" s="117">
        <f t="shared" si="35"/>
        <v>0</v>
      </c>
      <c r="P163" s="117">
        <f t="shared" si="43"/>
        <v>0</v>
      </c>
      <c r="Q163" s="117">
        <f t="shared" si="36"/>
        <v>0</v>
      </c>
      <c r="R163" s="117">
        <f t="shared" si="37"/>
        <v>0</v>
      </c>
      <c r="S163" s="117">
        <f t="shared" si="38"/>
        <v>0</v>
      </c>
      <c r="T163" s="117">
        <f t="shared" si="39"/>
        <v>0</v>
      </c>
      <c r="U163" s="117">
        <f t="shared" si="40"/>
        <v>0</v>
      </c>
      <c r="V163" s="26"/>
      <c r="W163" s="117">
        <f t="shared" si="41"/>
        <v>0</v>
      </c>
      <c r="X163" s="117">
        <f t="shared" si="42"/>
        <v>0</v>
      </c>
      <c r="Y163" s="74"/>
    </row>
    <row r="164" spans="1:25" s="119" customFormat="1" ht="11.25">
      <c r="A164" s="126"/>
      <c r="B164" s="127"/>
      <c r="C164" s="127"/>
      <c r="D164" s="116"/>
      <c r="E164" s="121" t="s">
        <v>602</v>
      </c>
      <c r="F164" s="128"/>
      <c r="G164" s="246">
        <f>H164+I164</f>
        <v>5600</v>
      </c>
      <c r="H164" s="246">
        <f>H165+H167+H168+H166</f>
        <v>5600</v>
      </c>
      <c r="I164" s="246">
        <f>I170</f>
        <v>0</v>
      </c>
      <c r="J164" s="246">
        <f>K164+L164</f>
        <v>6100</v>
      </c>
      <c r="K164" s="246">
        <f>K165+K167+K168+K166</f>
        <v>6100</v>
      </c>
      <c r="L164" s="250">
        <v>0</v>
      </c>
      <c r="M164" s="116">
        <f t="shared" si="33"/>
        <v>8500</v>
      </c>
      <c r="N164" s="117">
        <v>8500</v>
      </c>
      <c r="O164" s="117">
        <f t="shared" si="35"/>
        <v>0</v>
      </c>
      <c r="P164" s="117">
        <f t="shared" si="43"/>
        <v>2400</v>
      </c>
      <c r="Q164" s="117">
        <f t="shared" si="36"/>
        <v>2400</v>
      </c>
      <c r="R164" s="117">
        <f t="shared" si="37"/>
        <v>0</v>
      </c>
      <c r="S164" s="117">
        <f t="shared" si="38"/>
        <v>9010</v>
      </c>
      <c r="T164" s="117">
        <f t="shared" si="39"/>
        <v>9010</v>
      </c>
      <c r="U164" s="117">
        <f t="shared" si="40"/>
        <v>0</v>
      </c>
      <c r="V164" s="117">
        <f>W164</f>
        <v>9460.5</v>
      </c>
      <c r="W164" s="117">
        <f t="shared" si="41"/>
        <v>9460.5</v>
      </c>
      <c r="X164" s="117">
        <f t="shared" si="42"/>
        <v>0</v>
      </c>
      <c r="Y164" s="123"/>
    </row>
    <row r="165" spans="1:25" s="176" customFormat="1" ht="21">
      <c r="A165" s="170"/>
      <c r="B165" s="171"/>
      <c r="C165" s="171"/>
      <c r="D165" s="172"/>
      <c r="E165" s="177" t="s">
        <v>666</v>
      </c>
      <c r="F165" s="178"/>
      <c r="G165" s="254"/>
      <c r="H165" s="254"/>
      <c r="I165" s="254"/>
      <c r="J165" s="254"/>
      <c r="K165" s="254"/>
      <c r="L165" s="250">
        <v>0</v>
      </c>
      <c r="M165" s="116">
        <f t="shared" si="33"/>
        <v>0</v>
      </c>
      <c r="N165" s="117">
        <f t="shared" si="34"/>
        <v>0</v>
      </c>
      <c r="O165" s="117">
        <f t="shared" si="35"/>
        <v>0</v>
      </c>
      <c r="P165" s="117">
        <f t="shared" si="43"/>
        <v>0</v>
      </c>
      <c r="Q165" s="117">
        <f t="shared" si="36"/>
        <v>0</v>
      </c>
      <c r="R165" s="117">
        <f t="shared" si="37"/>
        <v>0</v>
      </c>
      <c r="S165" s="117">
        <f t="shared" si="38"/>
        <v>0</v>
      </c>
      <c r="T165" s="117">
        <f t="shared" si="39"/>
        <v>0</v>
      </c>
      <c r="U165" s="117">
        <f t="shared" si="40"/>
        <v>0</v>
      </c>
      <c r="V165" s="174">
        <f>W165</f>
        <v>0</v>
      </c>
      <c r="W165" s="117">
        <f t="shared" si="41"/>
        <v>0</v>
      </c>
      <c r="X165" s="117">
        <f t="shared" si="42"/>
        <v>0</v>
      </c>
      <c r="Y165" s="175"/>
    </row>
    <row r="166" spans="1:25" ht="12.75" customHeight="1">
      <c r="A166" s="20"/>
      <c r="B166" s="22"/>
      <c r="C166" s="22"/>
      <c r="D166" s="53"/>
      <c r="E166" s="147" t="s">
        <v>706</v>
      </c>
      <c r="F166" s="148">
        <v>4269</v>
      </c>
      <c r="G166" s="249">
        <f>H166</f>
        <v>2700</v>
      </c>
      <c r="H166" s="249">
        <v>2700</v>
      </c>
      <c r="I166" s="241"/>
      <c r="J166" s="249">
        <f>K166</f>
        <v>2700</v>
      </c>
      <c r="K166" s="249">
        <v>2700</v>
      </c>
      <c r="L166" s="250">
        <v>0</v>
      </c>
      <c r="M166" s="116">
        <f t="shared" si="33"/>
        <v>2968.65</v>
      </c>
      <c r="N166" s="117">
        <f t="shared" si="34"/>
        <v>2968.65</v>
      </c>
      <c r="O166" s="117">
        <f t="shared" si="35"/>
        <v>0</v>
      </c>
      <c r="P166" s="117">
        <f t="shared" si="43"/>
        <v>268.6500000000001</v>
      </c>
      <c r="Q166" s="117">
        <f t="shared" si="36"/>
        <v>268.6500000000001</v>
      </c>
      <c r="R166" s="117">
        <f t="shared" si="37"/>
        <v>0</v>
      </c>
      <c r="S166" s="117">
        <f t="shared" si="38"/>
        <v>3146.7690000000002</v>
      </c>
      <c r="T166" s="117">
        <f t="shared" si="39"/>
        <v>3146.7690000000002</v>
      </c>
      <c r="U166" s="117">
        <f t="shared" si="40"/>
        <v>0</v>
      </c>
      <c r="V166" s="26">
        <f>W166</f>
        <v>3304.1074500000004</v>
      </c>
      <c r="W166" s="117">
        <f t="shared" si="41"/>
        <v>3304.1074500000004</v>
      </c>
      <c r="X166" s="117">
        <f t="shared" si="42"/>
        <v>0</v>
      </c>
      <c r="Y166" s="74"/>
    </row>
    <row r="167" spans="1:25" ht="21.75" customHeight="1">
      <c r="A167" s="20"/>
      <c r="B167" s="22"/>
      <c r="C167" s="22"/>
      <c r="D167" s="53"/>
      <c r="E167" s="147" t="s">
        <v>667</v>
      </c>
      <c r="F167" s="148" t="s">
        <v>431</v>
      </c>
      <c r="G167" s="249">
        <f>H167</f>
        <v>600</v>
      </c>
      <c r="H167" s="249">
        <v>600</v>
      </c>
      <c r="I167" s="241"/>
      <c r="J167" s="249">
        <f>K167</f>
        <v>1100</v>
      </c>
      <c r="K167" s="249">
        <v>1100</v>
      </c>
      <c r="L167" s="250">
        <v>0</v>
      </c>
      <c r="M167" s="116">
        <f t="shared" si="33"/>
        <v>1209.45</v>
      </c>
      <c r="N167" s="117">
        <f t="shared" si="34"/>
        <v>1209.45</v>
      </c>
      <c r="O167" s="117">
        <f t="shared" si="35"/>
        <v>0</v>
      </c>
      <c r="P167" s="117">
        <f t="shared" si="43"/>
        <v>109.45000000000005</v>
      </c>
      <c r="Q167" s="117">
        <f t="shared" si="36"/>
        <v>109.45000000000005</v>
      </c>
      <c r="R167" s="117">
        <f t="shared" si="37"/>
        <v>0</v>
      </c>
      <c r="S167" s="117">
        <f t="shared" si="38"/>
        <v>1282.017</v>
      </c>
      <c r="T167" s="117">
        <f t="shared" si="39"/>
        <v>1282.017</v>
      </c>
      <c r="U167" s="117">
        <f t="shared" si="40"/>
        <v>0</v>
      </c>
      <c r="V167" s="26"/>
      <c r="W167" s="117">
        <f t="shared" si="41"/>
        <v>1346.11785</v>
      </c>
      <c r="X167" s="117">
        <f t="shared" si="42"/>
        <v>0</v>
      </c>
      <c r="Y167" s="74"/>
    </row>
    <row r="168" spans="1:25" ht="21.75" customHeight="1">
      <c r="A168" s="20"/>
      <c r="B168" s="22"/>
      <c r="C168" s="22"/>
      <c r="D168" s="53"/>
      <c r="E168" s="56" t="s">
        <v>430</v>
      </c>
      <c r="F168" s="137" t="s">
        <v>429</v>
      </c>
      <c r="G168" s="249"/>
      <c r="H168" s="249">
        <v>2300</v>
      </c>
      <c r="I168" s="241"/>
      <c r="J168" s="249"/>
      <c r="K168" s="249">
        <v>2300</v>
      </c>
      <c r="L168" s="250">
        <v>0</v>
      </c>
      <c r="M168" s="116">
        <f t="shared" si="33"/>
        <v>2528.85</v>
      </c>
      <c r="N168" s="117">
        <f t="shared" si="34"/>
        <v>2528.85</v>
      </c>
      <c r="O168" s="117">
        <f t="shared" si="35"/>
        <v>0</v>
      </c>
      <c r="P168" s="117">
        <f t="shared" si="43"/>
        <v>2528.85</v>
      </c>
      <c r="Q168" s="117">
        <f t="shared" si="36"/>
        <v>228.8499999999999</v>
      </c>
      <c r="R168" s="117">
        <f t="shared" si="37"/>
        <v>0</v>
      </c>
      <c r="S168" s="117">
        <f t="shared" si="38"/>
        <v>2680.581</v>
      </c>
      <c r="T168" s="117">
        <f t="shared" si="39"/>
        <v>2680.581</v>
      </c>
      <c r="U168" s="117">
        <f t="shared" si="40"/>
        <v>0</v>
      </c>
      <c r="V168" s="26"/>
      <c r="W168" s="117">
        <f t="shared" si="41"/>
        <v>2814.6100500000002</v>
      </c>
      <c r="X168" s="117">
        <f t="shared" si="42"/>
        <v>0</v>
      </c>
      <c r="Y168" s="74"/>
    </row>
    <row r="169" spans="1:25" ht="27.75" customHeight="1">
      <c r="A169" s="20"/>
      <c r="B169" s="22"/>
      <c r="C169" s="22"/>
      <c r="D169" s="53"/>
      <c r="E169" s="147" t="s">
        <v>668</v>
      </c>
      <c r="F169" s="148" t="s">
        <v>457</v>
      </c>
      <c r="G169" s="249">
        <f>H169</f>
        <v>0</v>
      </c>
      <c r="H169" s="249"/>
      <c r="I169" s="241"/>
      <c r="J169" s="249">
        <f>K169</f>
        <v>0</v>
      </c>
      <c r="K169" s="249"/>
      <c r="L169" s="250">
        <v>0</v>
      </c>
      <c r="M169" s="116">
        <f t="shared" si="33"/>
        <v>0</v>
      </c>
      <c r="N169" s="117">
        <f t="shared" si="34"/>
        <v>0</v>
      </c>
      <c r="O169" s="117">
        <f t="shared" si="35"/>
        <v>0</v>
      </c>
      <c r="P169" s="117">
        <f t="shared" si="43"/>
        <v>0</v>
      </c>
      <c r="Q169" s="117">
        <f t="shared" si="36"/>
        <v>0</v>
      </c>
      <c r="R169" s="117">
        <f t="shared" si="37"/>
        <v>0</v>
      </c>
      <c r="S169" s="117">
        <f t="shared" si="38"/>
        <v>0</v>
      </c>
      <c r="T169" s="117">
        <f t="shared" si="39"/>
        <v>0</v>
      </c>
      <c r="U169" s="117">
        <f t="shared" si="40"/>
        <v>0</v>
      </c>
      <c r="V169" s="26">
        <f>W169</f>
        <v>0</v>
      </c>
      <c r="W169" s="117">
        <f t="shared" si="41"/>
        <v>0</v>
      </c>
      <c r="X169" s="117">
        <f t="shared" si="42"/>
        <v>0</v>
      </c>
      <c r="Y169" s="74"/>
    </row>
    <row r="170" spans="1:25" s="6" customFormat="1" ht="17.25" customHeight="1">
      <c r="A170" s="10"/>
      <c r="B170" s="11"/>
      <c r="C170" s="11"/>
      <c r="D170" s="46"/>
      <c r="E170" s="56" t="s">
        <v>524</v>
      </c>
      <c r="F170" s="137" t="s">
        <v>523</v>
      </c>
      <c r="G170" s="217">
        <f>I170</f>
        <v>0</v>
      </c>
      <c r="H170" s="217"/>
      <c r="I170" s="217"/>
      <c r="J170" s="217">
        <f>L170</f>
        <v>0</v>
      </c>
      <c r="K170" s="217"/>
      <c r="L170" s="250">
        <v>0</v>
      </c>
      <c r="M170" s="116">
        <f t="shared" si="33"/>
        <v>0</v>
      </c>
      <c r="N170" s="117">
        <f t="shared" si="34"/>
        <v>0</v>
      </c>
      <c r="O170" s="117">
        <f t="shared" si="35"/>
        <v>0</v>
      </c>
      <c r="P170" s="117">
        <f t="shared" si="43"/>
        <v>0</v>
      </c>
      <c r="Q170" s="117">
        <f t="shared" si="36"/>
        <v>0</v>
      </c>
      <c r="R170" s="117">
        <f t="shared" si="37"/>
        <v>0</v>
      </c>
      <c r="S170" s="117">
        <f t="shared" si="38"/>
        <v>0</v>
      </c>
      <c r="T170" s="117">
        <f t="shared" si="39"/>
        <v>0</v>
      </c>
      <c r="U170" s="117">
        <f t="shared" si="40"/>
        <v>0</v>
      </c>
      <c r="V170" s="26"/>
      <c r="W170" s="117">
        <f t="shared" si="41"/>
        <v>0</v>
      </c>
      <c r="X170" s="117">
        <f t="shared" si="42"/>
        <v>0</v>
      </c>
      <c r="Y170" s="73"/>
    </row>
    <row r="171" spans="1:25" s="119" customFormat="1" ht="21">
      <c r="A171" s="126" t="s">
        <v>275</v>
      </c>
      <c r="B171" s="127" t="s">
        <v>276</v>
      </c>
      <c r="C171" s="127" t="s">
        <v>195</v>
      </c>
      <c r="D171" s="116" t="s">
        <v>195</v>
      </c>
      <c r="E171" s="121" t="s">
        <v>277</v>
      </c>
      <c r="F171" s="128"/>
      <c r="G171" s="246">
        <f>H171+I171</f>
        <v>194087.8</v>
      </c>
      <c r="H171" s="246">
        <f>H190+H180</f>
        <v>172663</v>
      </c>
      <c r="I171" s="246">
        <f>I190+I180</f>
        <v>21424.800000000003</v>
      </c>
      <c r="J171" s="246">
        <f>K171+L171</f>
        <v>401121.6</v>
      </c>
      <c r="K171" s="246">
        <f>K190+K180+K173</f>
        <v>400221.6</v>
      </c>
      <c r="L171" s="246">
        <v>900</v>
      </c>
      <c r="M171" s="116">
        <f t="shared" si="33"/>
        <v>441149.74919999996</v>
      </c>
      <c r="N171" s="117">
        <f t="shared" si="34"/>
        <v>440043.6492</v>
      </c>
      <c r="O171" s="117">
        <f t="shared" si="35"/>
        <v>1106.1</v>
      </c>
      <c r="P171" s="117">
        <f t="shared" si="43"/>
        <v>40028.149199999985</v>
      </c>
      <c r="Q171" s="117">
        <f t="shared" si="36"/>
        <v>39822.04920000001</v>
      </c>
      <c r="R171" s="117">
        <f t="shared" si="37"/>
        <v>206.0999999999999</v>
      </c>
      <c r="S171" s="117">
        <f t="shared" si="38"/>
        <v>467618.734152</v>
      </c>
      <c r="T171" s="117">
        <f t="shared" si="39"/>
        <v>466446.268152</v>
      </c>
      <c r="U171" s="117">
        <f t="shared" si="40"/>
        <v>1172.466</v>
      </c>
      <c r="V171" s="117">
        <f>W171+X171</f>
        <v>490999.67085959995</v>
      </c>
      <c r="W171" s="117">
        <f t="shared" si="41"/>
        <v>489768.58155959996</v>
      </c>
      <c r="X171" s="117">
        <f t="shared" si="42"/>
        <v>1231.0892999999999</v>
      </c>
      <c r="Y171" s="123"/>
    </row>
    <row r="172" spans="1:25" ht="12.75" customHeight="1">
      <c r="A172" s="20"/>
      <c r="B172" s="22"/>
      <c r="C172" s="22"/>
      <c r="D172" s="53"/>
      <c r="E172" s="54" t="s">
        <v>5</v>
      </c>
      <c r="F172" s="111"/>
      <c r="G172" s="243"/>
      <c r="H172" s="243"/>
      <c r="I172" s="243"/>
      <c r="J172" s="243"/>
      <c r="K172" s="243"/>
      <c r="L172" s="243"/>
      <c r="M172" s="116">
        <f t="shared" si="33"/>
        <v>0</v>
      </c>
      <c r="N172" s="117">
        <f t="shared" si="34"/>
        <v>0</v>
      </c>
      <c r="O172" s="117">
        <f t="shared" si="35"/>
        <v>0</v>
      </c>
      <c r="P172" s="117">
        <f t="shared" si="43"/>
        <v>0</v>
      </c>
      <c r="Q172" s="117">
        <f t="shared" si="36"/>
        <v>0</v>
      </c>
      <c r="R172" s="117">
        <f t="shared" si="37"/>
        <v>0</v>
      </c>
      <c r="S172" s="117">
        <f t="shared" si="38"/>
        <v>0</v>
      </c>
      <c r="T172" s="117">
        <f t="shared" si="39"/>
        <v>0</v>
      </c>
      <c r="U172" s="117">
        <f t="shared" si="40"/>
        <v>0</v>
      </c>
      <c r="V172" s="26"/>
      <c r="W172" s="117">
        <f t="shared" si="41"/>
        <v>0</v>
      </c>
      <c r="X172" s="117">
        <f t="shared" si="42"/>
        <v>0</v>
      </c>
      <c r="Y172" s="74"/>
    </row>
    <row r="173" spans="1:25" s="6" customFormat="1" ht="11.25">
      <c r="A173" s="16" t="s">
        <v>278</v>
      </c>
      <c r="B173" s="18" t="s">
        <v>276</v>
      </c>
      <c r="C173" s="18" t="s">
        <v>198</v>
      </c>
      <c r="D173" s="179" t="s">
        <v>195</v>
      </c>
      <c r="E173" s="55" t="s">
        <v>279</v>
      </c>
      <c r="F173" s="180"/>
      <c r="G173" s="248">
        <f>I173</f>
        <v>0</v>
      </c>
      <c r="H173" s="248">
        <v>0</v>
      </c>
      <c r="I173" s="248">
        <f>I175</f>
        <v>0</v>
      </c>
      <c r="J173" s="248">
        <f>L173</f>
        <v>900</v>
      </c>
      <c r="K173" s="248">
        <v>335721.6</v>
      </c>
      <c r="L173" s="248">
        <v>900</v>
      </c>
      <c r="M173" s="116">
        <f t="shared" si="33"/>
        <v>370231.99919999996</v>
      </c>
      <c r="N173" s="117">
        <f t="shared" si="34"/>
        <v>369125.8992</v>
      </c>
      <c r="O173" s="117">
        <f t="shared" si="35"/>
        <v>1106.1</v>
      </c>
      <c r="P173" s="117">
        <f t="shared" si="43"/>
        <v>369331.99919999996</v>
      </c>
      <c r="Q173" s="117">
        <f t="shared" si="36"/>
        <v>33404.29920000001</v>
      </c>
      <c r="R173" s="117">
        <f t="shared" si="37"/>
        <v>206.0999999999999</v>
      </c>
      <c r="S173" s="117">
        <f t="shared" si="38"/>
        <v>392445.919152</v>
      </c>
      <c r="T173" s="117">
        <f t="shared" si="39"/>
        <v>391273.453152</v>
      </c>
      <c r="U173" s="117">
        <f t="shared" si="40"/>
        <v>1172.466</v>
      </c>
      <c r="V173" s="26">
        <v>0</v>
      </c>
      <c r="W173" s="117">
        <f t="shared" si="41"/>
        <v>410837.1258096</v>
      </c>
      <c r="X173" s="117">
        <f t="shared" si="42"/>
        <v>1231.0892999999999</v>
      </c>
      <c r="Y173" s="73"/>
    </row>
    <row r="174" spans="1:25" ht="12.75" customHeight="1">
      <c r="A174" s="35"/>
      <c r="B174" s="37"/>
      <c r="C174" s="37"/>
      <c r="D174" s="164"/>
      <c r="E174" s="54" t="s">
        <v>200</v>
      </c>
      <c r="F174" s="111"/>
      <c r="G174" s="243"/>
      <c r="H174" s="243"/>
      <c r="I174" s="243"/>
      <c r="J174" s="243"/>
      <c r="K174" s="243"/>
      <c r="L174" s="243">
        <v>0</v>
      </c>
      <c r="M174" s="116">
        <f t="shared" si="33"/>
        <v>0</v>
      </c>
      <c r="N174" s="117">
        <f t="shared" si="34"/>
        <v>0</v>
      </c>
      <c r="O174" s="117">
        <f t="shared" si="35"/>
        <v>0</v>
      </c>
      <c r="P174" s="117">
        <f t="shared" si="43"/>
        <v>0</v>
      </c>
      <c r="Q174" s="117">
        <f t="shared" si="36"/>
        <v>0</v>
      </c>
      <c r="R174" s="117">
        <f t="shared" si="37"/>
        <v>0</v>
      </c>
      <c r="S174" s="117">
        <f t="shared" si="38"/>
        <v>0</v>
      </c>
      <c r="T174" s="117">
        <f t="shared" si="39"/>
        <v>0</v>
      </c>
      <c r="U174" s="117">
        <f t="shared" si="40"/>
        <v>0</v>
      </c>
      <c r="V174" s="26"/>
      <c r="W174" s="117">
        <f t="shared" si="41"/>
        <v>0</v>
      </c>
      <c r="X174" s="117">
        <f t="shared" si="42"/>
        <v>0</v>
      </c>
      <c r="Y174" s="74"/>
    </row>
    <row r="175" spans="1:25" ht="12.75" customHeight="1">
      <c r="A175" s="181" t="s">
        <v>280</v>
      </c>
      <c r="B175" s="182" t="s">
        <v>276</v>
      </c>
      <c r="C175" s="182" t="s">
        <v>198</v>
      </c>
      <c r="D175" s="182" t="s">
        <v>198</v>
      </c>
      <c r="E175" s="183" t="s">
        <v>279</v>
      </c>
      <c r="F175" s="111"/>
      <c r="G175" s="243">
        <f>I175</f>
        <v>0</v>
      </c>
      <c r="H175" s="243"/>
      <c r="I175" s="243">
        <f>I178</f>
        <v>0</v>
      </c>
      <c r="J175" s="243">
        <f>L175</f>
        <v>0</v>
      </c>
      <c r="K175" s="243"/>
      <c r="L175" s="243">
        <v>0</v>
      </c>
      <c r="M175" s="116">
        <f t="shared" si="33"/>
        <v>0</v>
      </c>
      <c r="N175" s="117">
        <f t="shared" si="34"/>
        <v>0</v>
      </c>
      <c r="O175" s="117">
        <f t="shared" si="35"/>
        <v>0</v>
      </c>
      <c r="P175" s="117">
        <f t="shared" si="43"/>
        <v>0</v>
      </c>
      <c r="Q175" s="117">
        <f t="shared" si="36"/>
        <v>0</v>
      </c>
      <c r="R175" s="117">
        <f t="shared" si="37"/>
        <v>0</v>
      </c>
      <c r="S175" s="117">
        <f t="shared" si="38"/>
        <v>0</v>
      </c>
      <c r="T175" s="117">
        <f t="shared" si="39"/>
        <v>0</v>
      </c>
      <c r="U175" s="117">
        <f t="shared" si="40"/>
        <v>0</v>
      </c>
      <c r="V175" s="26">
        <v>0</v>
      </c>
      <c r="W175" s="117">
        <f t="shared" si="41"/>
        <v>0</v>
      </c>
      <c r="X175" s="117">
        <f t="shared" si="42"/>
        <v>0</v>
      </c>
      <c r="Y175" s="74"/>
    </row>
    <row r="176" spans="1:25" ht="12.75" customHeight="1">
      <c r="A176" s="20"/>
      <c r="B176" s="22"/>
      <c r="C176" s="22"/>
      <c r="D176" s="53"/>
      <c r="E176" s="54" t="s">
        <v>5</v>
      </c>
      <c r="F176" s="111"/>
      <c r="G176" s="243"/>
      <c r="H176" s="243"/>
      <c r="I176" s="243"/>
      <c r="J176" s="243"/>
      <c r="K176" s="243"/>
      <c r="L176" s="243"/>
      <c r="M176" s="116">
        <f t="shared" si="33"/>
        <v>0</v>
      </c>
      <c r="N176" s="117">
        <f t="shared" si="34"/>
        <v>0</v>
      </c>
      <c r="O176" s="117">
        <f t="shared" si="35"/>
        <v>0</v>
      </c>
      <c r="P176" s="117">
        <f t="shared" si="43"/>
        <v>0</v>
      </c>
      <c r="Q176" s="117">
        <f t="shared" si="36"/>
        <v>0</v>
      </c>
      <c r="R176" s="117">
        <f t="shared" si="37"/>
        <v>0</v>
      </c>
      <c r="S176" s="117">
        <f t="shared" si="38"/>
        <v>0</v>
      </c>
      <c r="T176" s="117">
        <f t="shared" si="39"/>
        <v>0</v>
      </c>
      <c r="U176" s="117">
        <f t="shared" si="40"/>
        <v>0</v>
      </c>
      <c r="V176" s="26"/>
      <c r="W176" s="117">
        <f t="shared" si="41"/>
        <v>0</v>
      </c>
      <c r="X176" s="117">
        <f t="shared" si="42"/>
        <v>0</v>
      </c>
      <c r="Y176" s="74"/>
    </row>
    <row r="177" spans="1:25" s="6" customFormat="1" ht="23.25" customHeight="1">
      <c r="A177" s="10"/>
      <c r="B177" s="11"/>
      <c r="C177" s="11"/>
      <c r="D177" s="46"/>
      <c r="E177" s="147" t="s">
        <v>668</v>
      </c>
      <c r="F177" s="148">
        <v>4511</v>
      </c>
      <c r="G177" s="217">
        <f>H177</f>
        <v>0</v>
      </c>
      <c r="H177" s="217">
        <v>0</v>
      </c>
      <c r="I177" s="248"/>
      <c r="J177" s="217">
        <f>K177</f>
        <v>335721.6</v>
      </c>
      <c r="K177" s="217">
        <v>335721.6</v>
      </c>
      <c r="L177" s="248">
        <v>0</v>
      </c>
      <c r="M177" s="116">
        <f t="shared" si="33"/>
        <v>369125.8992</v>
      </c>
      <c r="N177" s="117">
        <f t="shared" si="34"/>
        <v>369125.8992</v>
      </c>
      <c r="O177" s="117">
        <f t="shared" si="35"/>
        <v>0</v>
      </c>
      <c r="P177" s="117">
        <f t="shared" si="43"/>
        <v>33404.29920000001</v>
      </c>
      <c r="Q177" s="117">
        <f t="shared" si="36"/>
        <v>33404.29920000001</v>
      </c>
      <c r="R177" s="117">
        <f t="shared" si="37"/>
        <v>0</v>
      </c>
      <c r="S177" s="117">
        <f t="shared" si="38"/>
        <v>391273.453152</v>
      </c>
      <c r="T177" s="117">
        <f t="shared" si="39"/>
        <v>391273.453152</v>
      </c>
      <c r="U177" s="117">
        <f t="shared" si="40"/>
        <v>0</v>
      </c>
      <c r="V177" s="26">
        <v>0</v>
      </c>
      <c r="W177" s="117">
        <f t="shared" si="41"/>
        <v>410837.1258096</v>
      </c>
      <c r="X177" s="117">
        <f t="shared" si="42"/>
        <v>0</v>
      </c>
      <c r="Y177" s="73"/>
    </row>
    <row r="178" spans="1:25" ht="12.75" customHeight="1">
      <c r="A178" s="20"/>
      <c r="B178" s="22"/>
      <c r="C178" s="22"/>
      <c r="D178" s="53"/>
      <c r="E178" s="147" t="s">
        <v>669</v>
      </c>
      <c r="F178" s="148" t="s">
        <v>523</v>
      </c>
      <c r="G178" s="249">
        <f>I178</f>
        <v>0</v>
      </c>
      <c r="H178" s="241"/>
      <c r="I178" s="249">
        <v>0</v>
      </c>
      <c r="J178" s="249">
        <f>L178</f>
        <v>0</v>
      </c>
      <c r="K178" s="241"/>
      <c r="L178" s="249">
        <v>0</v>
      </c>
      <c r="M178" s="116">
        <f t="shared" si="33"/>
        <v>0</v>
      </c>
      <c r="N178" s="117">
        <f t="shared" si="34"/>
        <v>0</v>
      </c>
      <c r="O178" s="117">
        <f t="shared" si="35"/>
        <v>0</v>
      </c>
      <c r="P178" s="117">
        <f t="shared" si="43"/>
        <v>0</v>
      </c>
      <c r="Q178" s="117">
        <f t="shared" si="36"/>
        <v>0</v>
      </c>
      <c r="R178" s="117">
        <f t="shared" si="37"/>
        <v>0</v>
      </c>
      <c r="S178" s="117">
        <f t="shared" si="38"/>
        <v>0</v>
      </c>
      <c r="T178" s="117">
        <f t="shared" si="39"/>
        <v>0</v>
      </c>
      <c r="U178" s="117">
        <f t="shared" si="40"/>
        <v>0</v>
      </c>
      <c r="V178" s="26">
        <v>0</v>
      </c>
      <c r="W178" s="117">
        <f t="shared" si="41"/>
        <v>0</v>
      </c>
      <c r="X178" s="117">
        <f t="shared" si="42"/>
        <v>0</v>
      </c>
      <c r="Y178" s="74"/>
    </row>
    <row r="179" spans="1:25" ht="12.75" customHeight="1">
      <c r="A179" s="184"/>
      <c r="B179" s="185"/>
      <c r="C179" s="185"/>
      <c r="D179" s="186"/>
      <c r="E179" s="162" t="s">
        <v>664</v>
      </c>
      <c r="F179" s="163" t="s">
        <v>538</v>
      </c>
      <c r="G179" s="249">
        <f>I179</f>
        <v>0</v>
      </c>
      <c r="H179" s="256"/>
      <c r="I179" s="256">
        <v>0</v>
      </c>
      <c r="J179" s="249">
        <f>L179</f>
        <v>900</v>
      </c>
      <c r="K179" s="256"/>
      <c r="L179" s="256">
        <v>900</v>
      </c>
      <c r="M179" s="116">
        <f t="shared" si="33"/>
        <v>1106.1</v>
      </c>
      <c r="N179" s="117">
        <f t="shared" si="34"/>
        <v>0</v>
      </c>
      <c r="O179" s="117">
        <f t="shared" si="35"/>
        <v>1106.1</v>
      </c>
      <c r="P179" s="117">
        <f t="shared" si="43"/>
        <v>206.0999999999999</v>
      </c>
      <c r="Q179" s="117">
        <f t="shared" si="36"/>
        <v>0</v>
      </c>
      <c r="R179" s="117">
        <f t="shared" si="37"/>
        <v>206.0999999999999</v>
      </c>
      <c r="S179" s="117">
        <f t="shared" si="38"/>
        <v>1172.466</v>
      </c>
      <c r="T179" s="117">
        <f t="shared" si="39"/>
        <v>0</v>
      </c>
      <c r="U179" s="117">
        <f t="shared" si="40"/>
        <v>1172.466</v>
      </c>
      <c r="V179" s="187">
        <v>0</v>
      </c>
      <c r="W179" s="117">
        <f t="shared" si="41"/>
        <v>0</v>
      </c>
      <c r="X179" s="117">
        <f t="shared" si="42"/>
        <v>1231.0892999999999</v>
      </c>
      <c r="Y179" s="188"/>
    </row>
    <row r="180" spans="1:24" s="190" customFormat="1" ht="12.75" customHeight="1">
      <c r="A180" s="139">
        <v>2630</v>
      </c>
      <c r="B180" s="140" t="s">
        <v>276</v>
      </c>
      <c r="C180" s="150" t="s">
        <v>204</v>
      </c>
      <c r="D180" s="150" t="s">
        <v>195</v>
      </c>
      <c r="E180" s="151" t="s">
        <v>619</v>
      </c>
      <c r="F180" s="189"/>
      <c r="G180" s="257">
        <f>I180</f>
        <v>8515.7</v>
      </c>
      <c r="H180" s="257">
        <f>H184</f>
        <v>92080</v>
      </c>
      <c r="I180" s="257">
        <f>I182</f>
        <v>8515.7</v>
      </c>
      <c r="J180" s="257">
        <f>L180</f>
        <v>8120</v>
      </c>
      <c r="K180" s="257">
        <f>K184</f>
        <v>11600</v>
      </c>
      <c r="L180" s="257">
        <v>8120</v>
      </c>
      <c r="M180" s="116">
        <f t="shared" si="33"/>
        <v>22733.68</v>
      </c>
      <c r="N180" s="117">
        <f t="shared" si="34"/>
        <v>12754.2</v>
      </c>
      <c r="O180" s="117">
        <f t="shared" si="35"/>
        <v>9979.48</v>
      </c>
      <c r="P180" s="117">
        <f t="shared" si="43"/>
        <v>14613.68</v>
      </c>
      <c r="Q180" s="117">
        <f t="shared" si="36"/>
        <v>1154.2000000000007</v>
      </c>
      <c r="R180" s="117">
        <f t="shared" si="37"/>
        <v>1859.4799999999996</v>
      </c>
      <c r="S180" s="117">
        <f t="shared" si="38"/>
        <v>24097.7008</v>
      </c>
      <c r="T180" s="117">
        <f t="shared" si="39"/>
        <v>13519.452000000001</v>
      </c>
      <c r="U180" s="117">
        <f t="shared" si="40"/>
        <v>10578.2488</v>
      </c>
      <c r="V180" s="117">
        <f>V182</f>
        <v>25302.58584</v>
      </c>
      <c r="W180" s="117">
        <f t="shared" si="41"/>
        <v>14195.424600000002</v>
      </c>
      <c r="X180" s="117">
        <f t="shared" si="42"/>
        <v>11107.16124</v>
      </c>
    </row>
    <row r="181" spans="1:24" s="66" customFormat="1" ht="12.75" customHeight="1">
      <c r="A181" s="191"/>
      <c r="B181" s="192"/>
      <c r="C181" s="193"/>
      <c r="D181" s="193"/>
      <c r="E181" s="194" t="s">
        <v>670</v>
      </c>
      <c r="F181" s="195"/>
      <c r="G181" s="241"/>
      <c r="H181" s="241"/>
      <c r="I181" s="241"/>
      <c r="J181" s="241"/>
      <c r="K181" s="241"/>
      <c r="L181" s="241"/>
      <c r="M181" s="116">
        <f t="shared" si="33"/>
        <v>0</v>
      </c>
      <c r="N181" s="117">
        <f t="shared" si="34"/>
        <v>0</v>
      </c>
      <c r="O181" s="117">
        <f t="shared" si="35"/>
        <v>0</v>
      </c>
      <c r="P181" s="117">
        <f t="shared" si="43"/>
        <v>0</v>
      </c>
      <c r="Q181" s="117">
        <f t="shared" si="36"/>
        <v>0</v>
      </c>
      <c r="R181" s="117">
        <f t="shared" si="37"/>
        <v>0</v>
      </c>
      <c r="S181" s="117">
        <f t="shared" si="38"/>
        <v>0</v>
      </c>
      <c r="T181" s="117">
        <f t="shared" si="39"/>
        <v>0</v>
      </c>
      <c r="U181" s="117">
        <f t="shared" si="40"/>
        <v>0</v>
      </c>
      <c r="V181" s="26"/>
      <c r="W181" s="117">
        <f t="shared" si="41"/>
        <v>0</v>
      </c>
      <c r="X181" s="117">
        <f t="shared" si="42"/>
        <v>0</v>
      </c>
    </row>
    <row r="182" spans="1:24" s="201" customFormat="1" ht="12.75" customHeight="1">
      <c r="A182" s="196">
        <v>2631</v>
      </c>
      <c r="B182" s="197" t="s">
        <v>276</v>
      </c>
      <c r="C182" s="198" t="s">
        <v>204</v>
      </c>
      <c r="D182" s="198" t="s">
        <v>198</v>
      </c>
      <c r="E182" s="152" t="s">
        <v>619</v>
      </c>
      <c r="F182" s="199"/>
      <c r="G182" s="258">
        <f>I182</f>
        <v>8515.7</v>
      </c>
      <c r="H182" s="258"/>
      <c r="I182" s="258">
        <f>I184</f>
        <v>8515.7</v>
      </c>
      <c r="J182" s="258">
        <f>L182</f>
        <v>0</v>
      </c>
      <c r="K182" s="258"/>
      <c r="L182" s="258"/>
      <c r="M182" s="116">
        <f t="shared" si="33"/>
        <v>0</v>
      </c>
      <c r="N182" s="117">
        <f t="shared" si="34"/>
        <v>0</v>
      </c>
      <c r="O182" s="117">
        <f t="shared" si="35"/>
        <v>0</v>
      </c>
      <c r="P182" s="117">
        <f t="shared" si="43"/>
        <v>0</v>
      </c>
      <c r="Q182" s="117">
        <f t="shared" si="36"/>
        <v>0</v>
      </c>
      <c r="R182" s="117">
        <f t="shared" si="37"/>
        <v>0</v>
      </c>
      <c r="S182" s="117">
        <f t="shared" si="38"/>
        <v>0</v>
      </c>
      <c r="T182" s="117">
        <f t="shared" si="39"/>
        <v>0</v>
      </c>
      <c r="U182" s="117">
        <f t="shared" si="40"/>
        <v>0</v>
      </c>
      <c r="V182" s="200">
        <f>V184</f>
        <v>25302.58584</v>
      </c>
      <c r="W182" s="117">
        <f t="shared" si="41"/>
        <v>0</v>
      </c>
      <c r="X182" s="117">
        <f t="shared" si="42"/>
        <v>0</v>
      </c>
    </row>
    <row r="183" spans="1:24" s="66" customFormat="1" ht="12.75" customHeight="1">
      <c r="A183" s="22"/>
      <c r="B183" s="22"/>
      <c r="C183" s="22"/>
      <c r="D183" s="53"/>
      <c r="E183" s="54" t="s">
        <v>5</v>
      </c>
      <c r="F183" s="195"/>
      <c r="G183" s="241"/>
      <c r="H183" s="241"/>
      <c r="I183" s="241"/>
      <c r="J183" s="241"/>
      <c r="K183" s="241"/>
      <c r="L183" s="241"/>
      <c r="M183" s="116">
        <f t="shared" si="33"/>
        <v>0</v>
      </c>
      <c r="N183" s="117">
        <f t="shared" si="34"/>
        <v>0</v>
      </c>
      <c r="O183" s="117">
        <f t="shared" si="35"/>
        <v>0</v>
      </c>
      <c r="P183" s="117">
        <f t="shared" si="43"/>
        <v>0</v>
      </c>
      <c r="Q183" s="117">
        <f t="shared" si="36"/>
        <v>0</v>
      </c>
      <c r="R183" s="117">
        <f t="shared" si="37"/>
        <v>0</v>
      </c>
      <c r="S183" s="117">
        <f t="shared" si="38"/>
        <v>0</v>
      </c>
      <c r="T183" s="117">
        <f t="shared" si="39"/>
        <v>0</v>
      </c>
      <c r="U183" s="117">
        <f t="shared" si="40"/>
        <v>0</v>
      </c>
      <c r="V183" s="26"/>
      <c r="W183" s="117">
        <f t="shared" si="41"/>
        <v>0</v>
      </c>
      <c r="X183" s="117">
        <f t="shared" si="42"/>
        <v>0</v>
      </c>
    </row>
    <row r="184" spans="1:24" s="190" customFormat="1" ht="12.75" customHeight="1">
      <c r="A184" s="161"/>
      <c r="B184" s="161"/>
      <c r="C184" s="161"/>
      <c r="D184" s="134"/>
      <c r="E184" s="202" t="s">
        <v>671</v>
      </c>
      <c r="F184" s="189"/>
      <c r="G184" s="257">
        <f>I184</f>
        <v>8515.7</v>
      </c>
      <c r="H184" s="257">
        <f>H185+H186</f>
        <v>92080</v>
      </c>
      <c r="I184" s="257">
        <f>I187+I189</f>
        <v>8515.7</v>
      </c>
      <c r="J184" s="257">
        <f>L184</f>
        <v>8120</v>
      </c>
      <c r="K184" s="257">
        <f>K185+K186</f>
        <v>11600</v>
      </c>
      <c r="L184" s="257">
        <v>8120</v>
      </c>
      <c r="M184" s="116">
        <f t="shared" si="33"/>
        <v>22733.68</v>
      </c>
      <c r="N184" s="117">
        <f t="shared" si="34"/>
        <v>12754.2</v>
      </c>
      <c r="O184" s="117">
        <f t="shared" si="35"/>
        <v>9979.48</v>
      </c>
      <c r="P184" s="117">
        <f t="shared" si="43"/>
        <v>14613.68</v>
      </c>
      <c r="Q184" s="117">
        <f t="shared" si="36"/>
        <v>1154.2000000000007</v>
      </c>
      <c r="R184" s="117">
        <f t="shared" si="37"/>
        <v>1859.4799999999996</v>
      </c>
      <c r="S184" s="117">
        <f t="shared" si="38"/>
        <v>24097.7008</v>
      </c>
      <c r="T184" s="117">
        <f t="shared" si="39"/>
        <v>13519.452000000001</v>
      </c>
      <c r="U184" s="117">
        <f t="shared" si="40"/>
        <v>10578.2488</v>
      </c>
      <c r="V184" s="117">
        <f>W184+X184</f>
        <v>25302.58584</v>
      </c>
      <c r="W184" s="117">
        <f t="shared" si="41"/>
        <v>14195.424600000002</v>
      </c>
      <c r="X184" s="117">
        <f t="shared" si="42"/>
        <v>11107.16124</v>
      </c>
    </row>
    <row r="185" spans="1:24" s="66" customFormat="1" ht="21.75" customHeight="1">
      <c r="A185" s="22"/>
      <c r="B185" s="22"/>
      <c r="C185" s="22"/>
      <c r="D185" s="53"/>
      <c r="E185" s="147" t="s">
        <v>707</v>
      </c>
      <c r="F185" s="148">
        <v>4251</v>
      </c>
      <c r="G185" s="241"/>
      <c r="H185" s="241">
        <v>21680</v>
      </c>
      <c r="I185" s="241"/>
      <c r="J185" s="241"/>
      <c r="K185" s="241">
        <v>11600</v>
      </c>
      <c r="L185" s="241">
        <v>0</v>
      </c>
      <c r="M185" s="116">
        <f t="shared" si="33"/>
        <v>12754.2</v>
      </c>
      <c r="N185" s="117">
        <f t="shared" si="34"/>
        <v>12754.2</v>
      </c>
      <c r="O185" s="117">
        <f t="shared" si="35"/>
        <v>0</v>
      </c>
      <c r="P185" s="117">
        <f t="shared" si="43"/>
        <v>12754.2</v>
      </c>
      <c r="Q185" s="117">
        <f t="shared" si="36"/>
        <v>1154.2000000000007</v>
      </c>
      <c r="R185" s="117">
        <f t="shared" si="37"/>
        <v>0</v>
      </c>
      <c r="S185" s="117">
        <f t="shared" si="38"/>
        <v>13519.452000000001</v>
      </c>
      <c r="T185" s="117">
        <f t="shared" si="39"/>
        <v>13519.452000000001</v>
      </c>
      <c r="U185" s="117">
        <f t="shared" si="40"/>
        <v>0</v>
      </c>
      <c r="V185" s="26">
        <f>W185</f>
        <v>14195.424600000002</v>
      </c>
      <c r="W185" s="117">
        <f t="shared" si="41"/>
        <v>14195.424600000002</v>
      </c>
      <c r="X185" s="117">
        <f t="shared" si="42"/>
        <v>0</v>
      </c>
    </row>
    <row r="186" spans="1:24" s="66" customFormat="1" ht="12.75" customHeight="1">
      <c r="A186" s="22"/>
      <c r="B186" s="22"/>
      <c r="C186" s="22"/>
      <c r="D186" s="53"/>
      <c r="E186" s="54" t="s">
        <v>708</v>
      </c>
      <c r="F186" s="111" t="s">
        <v>457</v>
      </c>
      <c r="G186" s="241">
        <f>I186</f>
        <v>0</v>
      </c>
      <c r="H186" s="241">
        <v>70400</v>
      </c>
      <c r="I186" s="241">
        <v>0</v>
      </c>
      <c r="J186" s="241">
        <f>L186</f>
        <v>0</v>
      </c>
      <c r="K186" s="241">
        <v>0</v>
      </c>
      <c r="L186" s="241">
        <v>0</v>
      </c>
      <c r="M186" s="116">
        <f t="shared" si="33"/>
        <v>0</v>
      </c>
      <c r="N186" s="117">
        <f t="shared" si="34"/>
        <v>0</v>
      </c>
      <c r="O186" s="117">
        <f t="shared" si="35"/>
        <v>0</v>
      </c>
      <c r="P186" s="117">
        <f t="shared" si="43"/>
        <v>0</v>
      </c>
      <c r="Q186" s="117">
        <f t="shared" si="36"/>
        <v>0</v>
      </c>
      <c r="R186" s="117">
        <f t="shared" si="37"/>
        <v>0</v>
      </c>
      <c r="S186" s="117">
        <f t="shared" si="38"/>
        <v>0</v>
      </c>
      <c r="T186" s="117">
        <f t="shared" si="39"/>
        <v>0</v>
      </c>
      <c r="U186" s="117">
        <f t="shared" si="40"/>
        <v>0</v>
      </c>
      <c r="V186" s="26">
        <f>X186</f>
        <v>0</v>
      </c>
      <c r="W186" s="117">
        <f t="shared" si="41"/>
        <v>0</v>
      </c>
      <c r="X186" s="117">
        <f t="shared" si="42"/>
        <v>0</v>
      </c>
    </row>
    <row r="187" spans="1:24" s="66" customFormat="1" ht="12.75" customHeight="1">
      <c r="A187" s="22"/>
      <c r="B187" s="22"/>
      <c r="C187" s="22"/>
      <c r="D187" s="53"/>
      <c r="E187" s="54" t="s">
        <v>522</v>
      </c>
      <c r="F187" s="111" t="s">
        <v>521</v>
      </c>
      <c r="G187" s="241">
        <f>I187</f>
        <v>8169.2</v>
      </c>
      <c r="H187" s="241"/>
      <c r="I187" s="241">
        <v>8169.2</v>
      </c>
      <c r="J187" s="241">
        <f>L187</f>
        <v>670</v>
      </c>
      <c r="K187" s="241"/>
      <c r="L187" s="241">
        <v>670</v>
      </c>
      <c r="M187" s="116">
        <f t="shared" si="33"/>
        <v>823.43</v>
      </c>
      <c r="N187" s="117">
        <f t="shared" si="34"/>
        <v>0</v>
      </c>
      <c r="O187" s="117">
        <f t="shared" si="35"/>
        <v>823.43</v>
      </c>
      <c r="P187" s="117">
        <f t="shared" si="43"/>
        <v>153.42999999999995</v>
      </c>
      <c r="Q187" s="117">
        <f t="shared" si="36"/>
        <v>0</v>
      </c>
      <c r="R187" s="117">
        <f t="shared" si="37"/>
        <v>153.42999999999995</v>
      </c>
      <c r="S187" s="117">
        <f t="shared" si="38"/>
        <v>872.8358</v>
      </c>
      <c r="T187" s="117">
        <f t="shared" si="39"/>
        <v>0</v>
      </c>
      <c r="U187" s="117">
        <f t="shared" si="40"/>
        <v>872.8358</v>
      </c>
      <c r="V187" s="26">
        <f>X187</f>
        <v>916.47759</v>
      </c>
      <c r="W187" s="117">
        <f t="shared" si="41"/>
        <v>0</v>
      </c>
      <c r="X187" s="117">
        <f t="shared" si="42"/>
        <v>916.47759</v>
      </c>
    </row>
    <row r="188" spans="1:24" s="66" customFormat="1" ht="12.75" customHeight="1">
      <c r="A188" s="22"/>
      <c r="B188" s="22"/>
      <c r="C188" s="22"/>
      <c r="D188" s="53"/>
      <c r="E188" s="56" t="s">
        <v>532</v>
      </c>
      <c r="F188" s="137" t="s">
        <v>533</v>
      </c>
      <c r="G188" s="241">
        <f>I188</f>
        <v>0</v>
      </c>
      <c r="H188" s="241"/>
      <c r="I188" s="241">
        <v>0</v>
      </c>
      <c r="J188" s="241">
        <f>L188</f>
        <v>0</v>
      </c>
      <c r="K188" s="241"/>
      <c r="L188" s="241">
        <v>0</v>
      </c>
      <c r="M188" s="116">
        <f t="shared" si="33"/>
        <v>0</v>
      </c>
      <c r="N188" s="117">
        <f t="shared" si="34"/>
        <v>0</v>
      </c>
      <c r="O188" s="117">
        <f t="shared" si="35"/>
        <v>0</v>
      </c>
      <c r="P188" s="117">
        <f t="shared" si="43"/>
        <v>0</v>
      </c>
      <c r="Q188" s="117">
        <f t="shared" si="36"/>
        <v>0</v>
      </c>
      <c r="R188" s="117">
        <f t="shared" si="37"/>
        <v>0</v>
      </c>
      <c r="S188" s="117">
        <f t="shared" si="38"/>
        <v>0</v>
      </c>
      <c r="T188" s="117">
        <f t="shared" si="39"/>
        <v>0</v>
      </c>
      <c r="U188" s="117">
        <f t="shared" si="40"/>
        <v>0</v>
      </c>
      <c r="V188" s="26"/>
      <c r="W188" s="117">
        <f t="shared" si="41"/>
        <v>0</v>
      </c>
      <c r="X188" s="117">
        <f t="shared" si="42"/>
        <v>0</v>
      </c>
    </row>
    <row r="189" spans="1:25" s="209" customFormat="1" ht="12.75" customHeight="1">
      <c r="A189" s="203"/>
      <c r="B189" s="204"/>
      <c r="C189" s="204"/>
      <c r="D189" s="205"/>
      <c r="E189" s="206" t="s">
        <v>664</v>
      </c>
      <c r="F189" s="195" t="s">
        <v>538</v>
      </c>
      <c r="G189" s="241">
        <f>I189</f>
        <v>346.5</v>
      </c>
      <c r="H189" s="259"/>
      <c r="I189" s="241">
        <v>346.5</v>
      </c>
      <c r="J189" s="241">
        <f>L189</f>
        <v>7450</v>
      </c>
      <c r="K189" s="259"/>
      <c r="L189" s="241">
        <v>7450</v>
      </c>
      <c r="M189" s="116">
        <f t="shared" si="33"/>
        <v>9156.05</v>
      </c>
      <c r="N189" s="117">
        <f t="shared" si="34"/>
        <v>0</v>
      </c>
      <c r="O189" s="117">
        <f t="shared" si="35"/>
        <v>9156.05</v>
      </c>
      <c r="P189" s="117">
        <f t="shared" si="43"/>
        <v>1706.0499999999993</v>
      </c>
      <c r="Q189" s="117">
        <f t="shared" si="36"/>
        <v>0</v>
      </c>
      <c r="R189" s="117">
        <f t="shared" si="37"/>
        <v>1706.0499999999993</v>
      </c>
      <c r="S189" s="117">
        <f t="shared" si="38"/>
        <v>9705.412999999999</v>
      </c>
      <c r="T189" s="117">
        <f t="shared" si="39"/>
        <v>0</v>
      </c>
      <c r="U189" s="117">
        <f t="shared" si="40"/>
        <v>9705.412999999999</v>
      </c>
      <c r="V189" s="207"/>
      <c r="W189" s="117">
        <f t="shared" si="41"/>
        <v>0</v>
      </c>
      <c r="X189" s="117">
        <f t="shared" si="42"/>
        <v>10190.683649999999</v>
      </c>
      <c r="Y189" s="208"/>
    </row>
    <row r="190" spans="1:25" s="119" customFormat="1" ht="11.25">
      <c r="A190" s="210" t="s">
        <v>281</v>
      </c>
      <c r="B190" s="211" t="s">
        <v>276</v>
      </c>
      <c r="C190" s="211" t="s">
        <v>238</v>
      </c>
      <c r="D190" s="212" t="s">
        <v>195</v>
      </c>
      <c r="E190" s="213" t="s">
        <v>282</v>
      </c>
      <c r="F190" s="214"/>
      <c r="G190" s="260">
        <f>H190</f>
        <v>80583</v>
      </c>
      <c r="H190" s="260">
        <f>H192</f>
        <v>80583</v>
      </c>
      <c r="I190" s="260">
        <f>I192</f>
        <v>12909.1</v>
      </c>
      <c r="J190" s="260">
        <f>K190</f>
        <v>52900</v>
      </c>
      <c r="K190" s="260">
        <f>K192</f>
        <v>52900</v>
      </c>
      <c r="L190" s="260">
        <v>39800</v>
      </c>
      <c r="M190" s="116">
        <f t="shared" si="33"/>
        <v>107077.75</v>
      </c>
      <c r="N190" s="117">
        <f t="shared" si="34"/>
        <v>58163.55</v>
      </c>
      <c r="O190" s="117">
        <f t="shared" si="35"/>
        <v>48914.2</v>
      </c>
      <c r="P190" s="117">
        <f t="shared" si="43"/>
        <v>54177.75</v>
      </c>
      <c r="Q190" s="117">
        <f t="shared" si="36"/>
        <v>5263.550000000003</v>
      </c>
      <c r="R190" s="117">
        <f t="shared" si="37"/>
        <v>9114.199999999997</v>
      </c>
      <c r="S190" s="117">
        <f t="shared" si="38"/>
        <v>113502.41500000001</v>
      </c>
      <c r="T190" s="117">
        <f t="shared" si="39"/>
        <v>61653.363000000005</v>
      </c>
      <c r="U190" s="117">
        <f t="shared" si="40"/>
        <v>51849.051999999996</v>
      </c>
      <c r="V190" s="215">
        <f>W190</f>
        <v>64736.03115</v>
      </c>
      <c r="W190" s="117">
        <f t="shared" si="41"/>
        <v>64736.03115</v>
      </c>
      <c r="X190" s="117">
        <f t="shared" si="42"/>
        <v>54441.50459999999</v>
      </c>
      <c r="Y190" s="216"/>
    </row>
    <row r="191" spans="1:25" ht="12.75" customHeight="1">
      <c r="A191" s="20"/>
      <c r="B191" s="22"/>
      <c r="C191" s="22"/>
      <c r="D191" s="53"/>
      <c r="E191" s="54" t="s">
        <v>200</v>
      </c>
      <c r="F191" s="111"/>
      <c r="G191" s="243"/>
      <c r="H191" s="243"/>
      <c r="I191" s="243"/>
      <c r="J191" s="243"/>
      <c r="K191" s="243"/>
      <c r="L191" s="243"/>
      <c r="M191" s="116">
        <f t="shared" si="33"/>
        <v>0</v>
      </c>
      <c r="N191" s="117">
        <f t="shared" si="34"/>
        <v>0</v>
      </c>
      <c r="O191" s="117">
        <f t="shared" si="35"/>
        <v>0</v>
      </c>
      <c r="P191" s="117">
        <f t="shared" si="43"/>
        <v>0</v>
      </c>
      <c r="Q191" s="117">
        <f t="shared" si="36"/>
        <v>0</v>
      </c>
      <c r="R191" s="117">
        <f t="shared" si="37"/>
        <v>0</v>
      </c>
      <c r="S191" s="117">
        <f t="shared" si="38"/>
        <v>0</v>
      </c>
      <c r="T191" s="117">
        <f t="shared" si="39"/>
        <v>0</v>
      </c>
      <c r="U191" s="117">
        <f t="shared" si="40"/>
        <v>0</v>
      </c>
      <c r="V191" s="26"/>
      <c r="W191" s="117">
        <f t="shared" si="41"/>
        <v>0</v>
      </c>
      <c r="X191" s="117">
        <f t="shared" si="42"/>
        <v>0</v>
      </c>
      <c r="Y191" s="74"/>
    </row>
    <row r="192" spans="1:25" s="136" customFormat="1" ht="12.75" customHeight="1">
      <c r="A192" s="130" t="s">
        <v>283</v>
      </c>
      <c r="B192" s="131" t="s">
        <v>276</v>
      </c>
      <c r="C192" s="131" t="s">
        <v>238</v>
      </c>
      <c r="D192" s="131" t="s">
        <v>198</v>
      </c>
      <c r="E192" s="132" t="s">
        <v>282</v>
      </c>
      <c r="F192" s="133"/>
      <c r="G192" s="247">
        <f>H192</f>
        <v>80583</v>
      </c>
      <c r="H192" s="247">
        <f>H194</f>
        <v>80583</v>
      </c>
      <c r="I192" s="247">
        <f>I194</f>
        <v>12909.1</v>
      </c>
      <c r="J192" s="247">
        <f>K192</f>
        <v>52900</v>
      </c>
      <c r="K192" s="247">
        <f>K194</f>
        <v>52900</v>
      </c>
      <c r="L192" s="247">
        <v>39800</v>
      </c>
      <c r="M192" s="116">
        <f t="shared" si="33"/>
        <v>107077.75</v>
      </c>
      <c r="N192" s="117">
        <f t="shared" si="34"/>
        <v>58163.55</v>
      </c>
      <c r="O192" s="117">
        <f t="shared" si="35"/>
        <v>48914.2</v>
      </c>
      <c r="P192" s="117">
        <f t="shared" si="43"/>
        <v>54177.75</v>
      </c>
      <c r="Q192" s="117">
        <f t="shared" si="36"/>
        <v>5263.550000000003</v>
      </c>
      <c r="R192" s="117">
        <f t="shared" si="37"/>
        <v>9114.199999999997</v>
      </c>
      <c r="S192" s="117">
        <f t="shared" si="38"/>
        <v>113502.41500000001</v>
      </c>
      <c r="T192" s="117">
        <f t="shared" si="39"/>
        <v>61653.363000000005</v>
      </c>
      <c r="U192" s="117">
        <f t="shared" si="40"/>
        <v>51849.051999999996</v>
      </c>
      <c r="V192" s="117">
        <f>W192</f>
        <v>64736.03115</v>
      </c>
      <c r="W192" s="117">
        <f t="shared" si="41"/>
        <v>64736.03115</v>
      </c>
      <c r="X192" s="117">
        <f t="shared" si="42"/>
        <v>54441.50459999999</v>
      </c>
      <c r="Y192" s="135"/>
    </row>
    <row r="193" spans="1:25" ht="12.75" customHeight="1">
      <c r="A193" s="20"/>
      <c r="B193" s="22"/>
      <c r="C193" s="22"/>
      <c r="D193" s="53"/>
      <c r="E193" s="54" t="s">
        <v>5</v>
      </c>
      <c r="F193" s="111"/>
      <c r="G193" s="243"/>
      <c r="H193" s="243"/>
      <c r="I193" s="243"/>
      <c r="J193" s="243"/>
      <c r="K193" s="243"/>
      <c r="L193" s="243"/>
      <c r="M193" s="116">
        <f t="shared" si="33"/>
        <v>0</v>
      </c>
      <c r="N193" s="117">
        <f t="shared" si="34"/>
        <v>0</v>
      </c>
      <c r="O193" s="117">
        <f t="shared" si="35"/>
        <v>0</v>
      </c>
      <c r="P193" s="117">
        <f t="shared" si="43"/>
        <v>0</v>
      </c>
      <c r="Q193" s="117">
        <f t="shared" si="36"/>
        <v>0</v>
      </c>
      <c r="R193" s="117">
        <f t="shared" si="37"/>
        <v>0</v>
      </c>
      <c r="S193" s="117">
        <f t="shared" si="38"/>
        <v>0</v>
      </c>
      <c r="T193" s="117">
        <f t="shared" si="39"/>
        <v>0</v>
      </c>
      <c r="U193" s="117">
        <f t="shared" si="40"/>
        <v>0</v>
      </c>
      <c r="V193" s="26"/>
      <c r="W193" s="117">
        <f t="shared" si="41"/>
        <v>0</v>
      </c>
      <c r="X193" s="117">
        <f t="shared" si="42"/>
        <v>0</v>
      </c>
      <c r="Y193" s="74"/>
    </row>
    <row r="194" spans="1:25" s="6" customFormat="1" ht="21">
      <c r="A194" s="10"/>
      <c r="B194" s="11"/>
      <c r="C194" s="11"/>
      <c r="D194" s="46"/>
      <c r="E194" s="55" t="s">
        <v>603</v>
      </c>
      <c r="F194" s="180"/>
      <c r="G194" s="248">
        <f>H194+I194</f>
        <v>93492.1</v>
      </c>
      <c r="H194" s="248">
        <f>H195+H196</f>
        <v>80583</v>
      </c>
      <c r="I194" s="248">
        <f>I197</f>
        <v>12909.1</v>
      </c>
      <c r="J194" s="248">
        <f>K194+L194</f>
        <v>92700</v>
      </c>
      <c r="K194" s="248">
        <f>K195+K196</f>
        <v>52900</v>
      </c>
      <c r="L194" s="248">
        <v>39800</v>
      </c>
      <c r="M194" s="116">
        <f t="shared" si="33"/>
        <v>107077.75</v>
      </c>
      <c r="N194" s="117">
        <f t="shared" si="34"/>
        <v>58163.55</v>
      </c>
      <c r="O194" s="117">
        <f t="shared" si="35"/>
        <v>48914.2</v>
      </c>
      <c r="P194" s="117">
        <f t="shared" si="43"/>
        <v>14377.75</v>
      </c>
      <c r="Q194" s="117">
        <f t="shared" si="36"/>
        <v>5263.550000000003</v>
      </c>
      <c r="R194" s="117">
        <f t="shared" si="37"/>
        <v>9114.199999999997</v>
      </c>
      <c r="S194" s="117">
        <f t="shared" si="38"/>
        <v>113502.41500000001</v>
      </c>
      <c r="T194" s="117">
        <f t="shared" si="39"/>
        <v>61653.363000000005</v>
      </c>
      <c r="U194" s="117">
        <f t="shared" si="40"/>
        <v>51849.051999999996</v>
      </c>
      <c r="V194" s="26">
        <f>W194</f>
        <v>64736.03115</v>
      </c>
      <c r="W194" s="117">
        <f t="shared" si="41"/>
        <v>64736.03115</v>
      </c>
      <c r="X194" s="117">
        <f t="shared" si="42"/>
        <v>54441.50459999999</v>
      </c>
      <c r="Y194" s="73"/>
    </row>
    <row r="195" spans="1:25" ht="12.75" customHeight="1">
      <c r="A195" s="20"/>
      <c r="B195" s="22"/>
      <c r="C195" s="22"/>
      <c r="D195" s="53"/>
      <c r="E195" s="129" t="s">
        <v>636</v>
      </c>
      <c r="F195" s="137">
        <v>4212</v>
      </c>
      <c r="G195" s="249">
        <f>H195</f>
        <v>80583</v>
      </c>
      <c r="H195" s="249">
        <v>80583</v>
      </c>
      <c r="I195" s="241"/>
      <c r="J195" s="249">
        <f>K195</f>
        <v>52900</v>
      </c>
      <c r="K195" s="249">
        <v>52900</v>
      </c>
      <c r="L195" s="241">
        <v>0</v>
      </c>
      <c r="M195" s="116">
        <f t="shared" si="33"/>
        <v>58163.55</v>
      </c>
      <c r="N195" s="117">
        <f t="shared" si="34"/>
        <v>58163.55</v>
      </c>
      <c r="O195" s="117">
        <f t="shared" si="35"/>
        <v>0</v>
      </c>
      <c r="P195" s="117">
        <f t="shared" si="43"/>
        <v>5263.550000000003</v>
      </c>
      <c r="Q195" s="117">
        <f t="shared" si="36"/>
        <v>5263.550000000003</v>
      </c>
      <c r="R195" s="117">
        <f t="shared" si="37"/>
        <v>0</v>
      </c>
      <c r="S195" s="117">
        <f t="shared" si="38"/>
        <v>61653.363000000005</v>
      </c>
      <c r="T195" s="117">
        <f t="shared" si="39"/>
        <v>61653.363000000005</v>
      </c>
      <c r="U195" s="117">
        <f t="shared" si="40"/>
        <v>0</v>
      </c>
      <c r="V195" s="26">
        <f>W195</f>
        <v>64736.03115</v>
      </c>
      <c r="W195" s="117">
        <f t="shared" si="41"/>
        <v>64736.03115</v>
      </c>
      <c r="X195" s="117">
        <f t="shared" si="42"/>
        <v>0</v>
      </c>
      <c r="Y195" s="74"/>
    </row>
    <row r="196" spans="1:25" s="6" customFormat="1" ht="19.5" customHeight="1">
      <c r="A196" s="10"/>
      <c r="B196" s="11"/>
      <c r="C196" s="11"/>
      <c r="D196" s="46"/>
      <c r="E196" s="162" t="s">
        <v>658</v>
      </c>
      <c r="F196" s="163" t="s">
        <v>480</v>
      </c>
      <c r="G196" s="249">
        <f>H196</f>
        <v>0</v>
      </c>
      <c r="H196" s="217"/>
      <c r="I196" s="248"/>
      <c r="J196" s="249">
        <f>K196</f>
        <v>0</v>
      </c>
      <c r="K196" s="217"/>
      <c r="L196" s="248">
        <v>0</v>
      </c>
      <c r="M196" s="116">
        <f t="shared" si="33"/>
        <v>0</v>
      </c>
      <c r="N196" s="117">
        <f t="shared" si="34"/>
        <v>0</v>
      </c>
      <c r="O196" s="117">
        <f t="shared" si="35"/>
        <v>0</v>
      </c>
      <c r="P196" s="117">
        <f t="shared" si="43"/>
        <v>0</v>
      </c>
      <c r="Q196" s="117">
        <f t="shared" si="36"/>
        <v>0</v>
      </c>
      <c r="R196" s="117">
        <f t="shared" si="37"/>
        <v>0</v>
      </c>
      <c r="S196" s="117">
        <f t="shared" si="38"/>
        <v>0</v>
      </c>
      <c r="T196" s="117">
        <f t="shared" si="39"/>
        <v>0</v>
      </c>
      <c r="U196" s="117">
        <f t="shared" si="40"/>
        <v>0</v>
      </c>
      <c r="V196" s="26"/>
      <c r="W196" s="117">
        <f t="shared" si="41"/>
        <v>0</v>
      </c>
      <c r="X196" s="117">
        <f t="shared" si="42"/>
        <v>0</v>
      </c>
      <c r="Y196" s="73"/>
    </row>
    <row r="197" spans="1:25" s="6" customFormat="1" ht="16.5" customHeight="1">
      <c r="A197" s="10"/>
      <c r="B197" s="11"/>
      <c r="C197" s="11"/>
      <c r="D197" s="46"/>
      <c r="E197" s="56" t="s">
        <v>522</v>
      </c>
      <c r="F197" s="137" t="s">
        <v>521</v>
      </c>
      <c r="G197" s="249">
        <f>I197</f>
        <v>12909.1</v>
      </c>
      <c r="H197" s="217"/>
      <c r="I197" s="248">
        <v>12909.1</v>
      </c>
      <c r="J197" s="249">
        <f>L197</f>
        <v>39800</v>
      </c>
      <c r="K197" s="217"/>
      <c r="L197" s="248">
        <v>39800</v>
      </c>
      <c r="M197" s="116">
        <f t="shared" si="33"/>
        <v>48914.2</v>
      </c>
      <c r="N197" s="117">
        <f t="shared" si="34"/>
        <v>0</v>
      </c>
      <c r="O197" s="117">
        <f t="shared" si="35"/>
        <v>48914.2</v>
      </c>
      <c r="P197" s="117">
        <f t="shared" si="43"/>
        <v>9114.199999999997</v>
      </c>
      <c r="Q197" s="117">
        <f t="shared" si="36"/>
        <v>0</v>
      </c>
      <c r="R197" s="117">
        <f t="shared" si="37"/>
        <v>9114.199999999997</v>
      </c>
      <c r="S197" s="117">
        <f t="shared" si="38"/>
        <v>51849.051999999996</v>
      </c>
      <c r="T197" s="117">
        <f t="shared" si="39"/>
        <v>0</v>
      </c>
      <c r="U197" s="117">
        <f t="shared" si="40"/>
        <v>51849.051999999996</v>
      </c>
      <c r="V197" s="26"/>
      <c r="W197" s="117">
        <f t="shared" si="41"/>
        <v>0</v>
      </c>
      <c r="X197" s="117">
        <f t="shared" si="42"/>
        <v>54441.50459999999</v>
      </c>
      <c r="Y197" s="73"/>
    </row>
    <row r="198" spans="1:25" s="119" customFormat="1" ht="11.25">
      <c r="A198" s="126" t="s">
        <v>290</v>
      </c>
      <c r="B198" s="127" t="s">
        <v>291</v>
      </c>
      <c r="C198" s="127" t="s">
        <v>195</v>
      </c>
      <c r="D198" s="116" t="s">
        <v>195</v>
      </c>
      <c r="E198" s="121" t="s">
        <v>292</v>
      </c>
      <c r="F198" s="128"/>
      <c r="G198" s="246">
        <f>I198</f>
        <v>0</v>
      </c>
      <c r="H198" s="246"/>
      <c r="I198" s="246">
        <f>I200</f>
        <v>0</v>
      </c>
      <c r="J198" s="246">
        <f>L198</f>
        <v>0</v>
      </c>
      <c r="K198" s="246"/>
      <c r="L198" s="246"/>
      <c r="M198" s="116">
        <f t="shared" si="33"/>
        <v>0</v>
      </c>
      <c r="N198" s="117">
        <f t="shared" si="34"/>
        <v>0</v>
      </c>
      <c r="O198" s="117">
        <f t="shared" si="35"/>
        <v>0</v>
      </c>
      <c r="P198" s="117">
        <f t="shared" si="43"/>
        <v>0</v>
      </c>
      <c r="Q198" s="117">
        <f t="shared" si="36"/>
        <v>0</v>
      </c>
      <c r="R198" s="117">
        <f t="shared" si="37"/>
        <v>0</v>
      </c>
      <c r="S198" s="117">
        <f t="shared" si="38"/>
        <v>0</v>
      </c>
      <c r="T198" s="117">
        <f t="shared" si="39"/>
        <v>0</v>
      </c>
      <c r="U198" s="117">
        <f t="shared" si="40"/>
        <v>0</v>
      </c>
      <c r="V198" s="117">
        <v>0</v>
      </c>
      <c r="W198" s="117">
        <f t="shared" si="41"/>
        <v>0</v>
      </c>
      <c r="X198" s="117">
        <f t="shared" si="42"/>
        <v>0</v>
      </c>
      <c r="Y198" s="123"/>
    </row>
    <row r="199" spans="1:25" ht="12.75" customHeight="1">
      <c r="A199" s="20"/>
      <c r="B199" s="22"/>
      <c r="C199" s="22"/>
      <c r="D199" s="53"/>
      <c r="E199" s="54" t="s">
        <v>5</v>
      </c>
      <c r="F199" s="111"/>
      <c r="G199" s="243"/>
      <c r="H199" s="243"/>
      <c r="I199" s="243"/>
      <c r="J199" s="243"/>
      <c r="K199" s="243"/>
      <c r="L199" s="243">
        <v>0</v>
      </c>
      <c r="M199" s="116">
        <f t="shared" si="33"/>
        <v>0</v>
      </c>
      <c r="N199" s="117">
        <f t="shared" si="34"/>
        <v>0</v>
      </c>
      <c r="O199" s="117">
        <f t="shared" si="35"/>
        <v>0</v>
      </c>
      <c r="P199" s="117">
        <f t="shared" si="43"/>
        <v>0</v>
      </c>
      <c r="Q199" s="117">
        <f t="shared" si="36"/>
        <v>0</v>
      </c>
      <c r="R199" s="117">
        <f t="shared" si="37"/>
        <v>0</v>
      </c>
      <c r="S199" s="117">
        <f t="shared" si="38"/>
        <v>0</v>
      </c>
      <c r="T199" s="117">
        <f t="shared" si="39"/>
        <v>0</v>
      </c>
      <c r="U199" s="117">
        <f t="shared" si="40"/>
        <v>0</v>
      </c>
      <c r="V199" s="26">
        <v>0</v>
      </c>
      <c r="W199" s="117">
        <f t="shared" si="41"/>
        <v>0</v>
      </c>
      <c r="X199" s="117">
        <f t="shared" si="42"/>
        <v>0</v>
      </c>
      <c r="Y199" s="74"/>
    </row>
    <row r="200" spans="1:25" s="119" customFormat="1" ht="11.25">
      <c r="A200" s="126" t="s">
        <v>297</v>
      </c>
      <c r="B200" s="127" t="s">
        <v>291</v>
      </c>
      <c r="C200" s="127" t="s">
        <v>215</v>
      </c>
      <c r="D200" s="116" t="s">
        <v>195</v>
      </c>
      <c r="E200" s="121" t="s">
        <v>298</v>
      </c>
      <c r="F200" s="128"/>
      <c r="G200" s="246">
        <f>I200</f>
        <v>0</v>
      </c>
      <c r="H200" s="246"/>
      <c r="I200" s="246">
        <f>I202</f>
        <v>0</v>
      </c>
      <c r="J200" s="246">
        <f>L200</f>
        <v>0</v>
      </c>
      <c r="K200" s="246"/>
      <c r="L200" s="246">
        <v>0</v>
      </c>
      <c r="M200" s="116">
        <f t="shared" si="33"/>
        <v>0</v>
      </c>
      <c r="N200" s="117">
        <f t="shared" si="34"/>
        <v>0</v>
      </c>
      <c r="O200" s="117">
        <f t="shared" si="35"/>
        <v>0</v>
      </c>
      <c r="P200" s="117">
        <f t="shared" si="43"/>
        <v>0</v>
      </c>
      <c r="Q200" s="117">
        <f t="shared" si="36"/>
        <v>0</v>
      </c>
      <c r="R200" s="117">
        <f t="shared" si="37"/>
        <v>0</v>
      </c>
      <c r="S200" s="117">
        <f t="shared" si="38"/>
        <v>0</v>
      </c>
      <c r="T200" s="117">
        <f t="shared" si="39"/>
        <v>0</v>
      </c>
      <c r="U200" s="117">
        <f t="shared" si="40"/>
        <v>0</v>
      </c>
      <c r="V200" s="117">
        <v>0</v>
      </c>
      <c r="W200" s="117">
        <f t="shared" si="41"/>
        <v>0</v>
      </c>
      <c r="X200" s="117">
        <f t="shared" si="42"/>
        <v>0</v>
      </c>
      <c r="Y200" s="123"/>
    </row>
    <row r="201" spans="1:25" ht="12.75" customHeight="1">
      <c r="A201" s="20"/>
      <c r="B201" s="22"/>
      <c r="C201" s="22"/>
      <c r="D201" s="53"/>
      <c r="E201" s="54" t="s">
        <v>200</v>
      </c>
      <c r="F201" s="111"/>
      <c r="G201" s="243"/>
      <c r="H201" s="243"/>
      <c r="I201" s="243"/>
      <c r="J201" s="243"/>
      <c r="K201" s="243"/>
      <c r="L201" s="243"/>
      <c r="M201" s="116">
        <f t="shared" si="33"/>
        <v>0</v>
      </c>
      <c r="N201" s="117">
        <f t="shared" si="34"/>
        <v>0</v>
      </c>
      <c r="O201" s="117">
        <f t="shared" si="35"/>
        <v>0</v>
      </c>
      <c r="P201" s="117">
        <f t="shared" si="43"/>
        <v>0</v>
      </c>
      <c r="Q201" s="117">
        <f t="shared" si="36"/>
        <v>0</v>
      </c>
      <c r="R201" s="117">
        <f t="shared" si="37"/>
        <v>0</v>
      </c>
      <c r="S201" s="117">
        <f t="shared" si="38"/>
        <v>0</v>
      </c>
      <c r="T201" s="117">
        <f t="shared" si="39"/>
        <v>0</v>
      </c>
      <c r="U201" s="117">
        <f t="shared" si="40"/>
        <v>0</v>
      </c>
      <c r="V201" s="26">
        <v>0</v>
      </c>
      <c r="W201" s="117">
        <f t="shared" si="41"/>
        <v>0</v>
      </c>
      <c r="X201" s="117">
        <f t="shared" si="42"/>
        <v>0</v>
      </c>
      <c r="Y201" s="74"/>
    </row>
    <row r="202" spans="1:25" s="136" customFormat="1" ht="12.75" customHeight="1">
      <c r="A202" s="112">
        <v>2762</v>
      </c>
      <c r="B202" s="113">
        <v>7</v>
      </c>
      <c r="C202" s="113">
        <v>6</v>
      </c>
      <c r="D202" s="113">
        <v>2</v>
      </c>
      <c r="E202" s="218" t="s">
        <v>672</v>
      </c>
      <c r="F202" s="133"/>
      <c r="G202" s="247">
        <f>I202</f>
        <v>0</v>
      </c>
      <c r="H202" s="247"/>
      <c r="I202" s="247">
        <f>0</f>
        <v>0</v>
      </c>
      <c r="J202" s="247">
        <f>L202</f>
        <v>0</v>
      </c>
      <c r="K202" s="247"/>
      <c r="L202" s="247"/>
      <c r="M202" s="116">
        <f aca="true" t="shared" si="44" ref="M202:M265">N202+O202</f>
        <v>0</v>
      </c>
      <c r="N202" s="117">
        <f aca="true" t="shared" si="45" ref="N202:N265">K202*9.95%+K202</f>
        <v>0</v>
      </c>
      <c r="O202" s="117">
        <f aca="true" t="shared" si="46" ref="O202:O265">L202*22.9%+L202</f>
        <v>0</v>
      </c>
      <c r="P202" s="117">
        <f t="shared" si="43"/>
        <v>0</v>
      </c>
      <c r="Q202" s="117">
        <f aca="true" t="shared" si="47" ref="Q202:Q265">N202-K202</f>
        <v>0</v>
      </c>
      <c r="R202" s="117">
        <f aca="true" t="shared" si="48" ref="R202:R265">O202-L202</f>
        <v>0</v>
      </c>
      <c r="S202" s="117">
        <f aca="true" t="shared" si="49" ref="S202:S265">T202+U202</f>
        <v>0</v>
      </c>
      <c r="T202" s="117">
        <f aca="true" t="shared" si="50" ref="T202:T265">N202*0.06+N202</f>
        <v>0</v>
      </c>
      <c r="U202" s="117">
        <f aca="true" t="shared" si="51" ref="U202:U265">O202*0.06+O202</f>
        <v>0</v>
      </c>
      <c r="V202" s="117">
        <v>0</v>
      </c>
      <c r="W202" s="117">
        <f aca="true" t="shared" si="52" ref="W202:W265">T202*0.05+T202</f>
        <v>0</v>
      </c>
      <c r="X202" s="117">
        <f aca="true" t="shared" si="53" ref="X202:X265">U202*0.05+U202</f>
        <v>0</v>
      </c>
      <c r="Y202" s="135"/>
    </row>
    <row r="203" spans="1:25" ht="12.75" customHeight="1">
      <c r="A203" s="20"/>
      <c r="B203" s="22"/>
      <c r="C203" s="22"/>
      <c r="D203" s="53"/>
      <c r="E203" s="54" t="s">
        <v>5</v>
      </c>
      <c r="F203" s="111"/>
      <c r="G203" s="243"/>
      <c r="H203" s="243"/>
      <c r="I203" s="243"/>
      <c r="J203" s="243"/>
      <c r="K203" s="243"/>
      <c r="L203" s="243"/>
      <c r="M203" s="116">
        <f t="shared" si="44"/>
        <v>0</v>
      </c>
      <c r="N203" s="117">
        <f t="shared" si="45"/>
        <v>0</v>
      </c>
      <c r="O203" s="117">
        <f t="shared" si="46"/>
        <v>0</v>
      </c>
      <c r="P203" s="117">
        <f t="shared" si="43"/>
        <v>0</v>
      </c>
      <c r="Q203" s="117">
        <f t="shared" si="47"/>
        <v>0</v>
      </c>
      <c r="R203" s="117">
        <f t="shared" si="48"/>
        <v>0</v>
      </c>
      <c r="S203" s="117">
        <f t="shared" si="49"/>
        <v>0</v>
      </c>
      <c r="T203" s="117">
        <f t="shared" si="50"/>
        <v>0</v>
      </c>
      <c r="U203" s="117">
        <f t="shared" si="51"/>
        <v>0</v>
      </c>
      <c r="V203" s="26">
        <v>0</v>
      </c>
      <c r="W203" s="117">
        <f t="shared" si="52"/>
        <v>0</v>
      </c>
      <c r="X203" s="117">
        <f t="shared" si="53"/>
        <v>0</v>
      </c>
      <c r="Y203" s="74"/>
    </row>
    <row r="204" spans="1:25" ht="12.75" customHeight="1">
      <c r="A204" s="20"/>
      <c r="B204" s="22"/>
      <c r="C204" s="22"/>
      <c r="D204" s="53"/>
      <c r="E204" s="206" t="s">
        <v>664</v>
      </c>
      <c r="F204" s="195" t="s">
        <v>538</v>
      </c>
      <c r="G204" s="241">
        <v>0</v>
      </c>
      <c r="H204" s="241">
        <v>0</v>
      </c>
      <c r="I204" s="241">
        <v>0</v>
      </c>
      <c r="J204" s="241">
        <v>0</v>
      </c>
      <c r="K204" s="241">
        <v>0</v>
      </c>
      <c r="L204" s="241"/>
      <c r="M204" s="116">
        <f t="shared" si="44"/>
        <v>0</v>
      </c>
      <c r="N204" s="117">
        <f t="shared" si="45"/>
        <v>0</v>
      </c>
      <c r="O204" s="117">
        <f t="shared" si="46"/>
        <v>0</v>
      </c>
      <c r="P204" s="117">
        <f t="shared" si="43"/>
        <v>0</v>
      </c>
      <c r="Q204" s="117">
        <f t="shared" si="47"/>
        <v>0</v>
      </c>
      <c r="R204" s="117">
        <f t="shared" si="48"/>
        <v>0</v>
      </c>
      <c r="S204" s="117">
        <f t="shared" si="49"/>
        <v>0</v>
      </c>
      <c r="T204" s="117">
        <f t="shared" si="50"/>
        <v>0</v>
      </c>
      <c r="U204" s="117">
        <f t="shared" si="51"/>
        <v>0</v>
      </c>
      <c r="V204" s="26">
        <v>0</v>
      </c>
      <c r="W204" s="117">
        <f t="shared" si="52"/>
        <v>0</v>
      </c>
      <c r="X204" s="117">
        <f t="shared" si="53"/>
        <v>0</v>
      </c>
      <c r="Y204" s="74"/>
    </row>
    <row r="205" spans="1:25" s="144" customFormat="1" ht="11.25">
      <c r="A205" s="126" t="s">
        <v>301</v>
      </c>
      <c r="B205" s="127" t="s">
        <v>302</v>
      </c>
      <c r="C205" s="127" t="s">
        <v>195</v>
      </c>
      <c r="D205" s="116" t="s">
        <v>195</v>
      </c>
      <c r="E205" s="121" t="s">
        <v>303</v>
      </c>
      <c r="F205" s="128"/>
      <c r="G205" s="246">
        <f>H205</f>
        <v>330554.5</v>
      </c>
      <c r="H205" s="246">
        <f>H207+H222</f>
        <v>330554.5</v>
      </c>
      <c r="I205" s="246">
        <f>I238</f>
        <v>68</v>
      </c>
      <c r="J205" s="246">
        <f>K205</f>
        <v>314497</v>
      </c>
      <c r="K205" s="246">
        <f>K207+K222</f>
        <v>314497</v>
      </c>
      <c r="L205" s="246"/>
      <c r="M205" s="116">
        <f t="shared" si="44"/>
        <v>345789.45149999997</v>
      </c>
      <c r="N205" s="117">
        <f t="shared" si="45"/>
        <v>345789.45149999997</v>
      </c>
      <c r="O205" s="117">
        <f t="shared" si="46"/>
        <v>0</v>
      </c>
      <c r="P205" s="117">
        <f t="shared" si="43"/>
        <v>31292.451499999966</v>
      </c>
      <c r="Q205" s="117">
        <f t="shared" si="47"/>
        <v>31292.451499999966</v>
      </c>
      <c r="R205" s="117">
        <f t="shared" si="48"/>
        <v>0</v>
      </c>
      <c r="S205" s="117">
        <f t="shared" si="49"/>
        <v>366536.81859</v>
      </c>
      <c r="T205" s="117">
        <f t="shared" si="50"/>
        <v>366536.81859</v>
      </c>
      <c r="U205" s="117">
        <f t="shared" si="51"/>
        <v>0</v>
      </c>
      <c r="V205" s="117">
        <f>W205+X205</f>
        <v>384863.6595195</v>
      </c>
      <c r="W205" s="117">
        <f t="shared" si="52"/>
        <v>384863.6595195</v>
      </c>
      <c r="X205" s="117">
        <f t="shared" si="53"/>
        <v>0</v>
      </c>
      <c r="Y205" s="143"/>
    </row>
    <row r="206" spans="1:25" ht="12.75" customHeight="1">
      <c r="A206" s="20"/>
      <c r="B206" s="22"/>
      <c r="C206" s="22"/>
      <c r="D206" s="53"/>
      <c r="E206" s="54" t="s">
        <v>5</v>
      </c>
      <c r="F206" s="111"/>
      <c r="G206" s="243"/>
      <c r="H206" s="243"/>
      <c r="I206" s="243"/>
      <c r="J206" s="243"/>
      <c r="K206" s="243"/>
      <c r="L206" s="243"/>
      <c r="M206" s="116">
        <f t="shared" si="44"/>
        <v>0</v>
      </c>
      <c r="N206" s="117">
        <f t="shared" si="45"/>
        <v>0</v>
      </c>
      <c r="O206" s="117">
        <f t="shared" si="46"/>
        <v>0</v>
      </c>
      <c r="P206" s="117">
        <f t="shared" si="43"/>
        <v>0</v>
      </c>
      <c r="Q206" s="117">
        <f t="shared" si="47"/>
        <v>0</v>
      </c>
      <c r="R206" s="117">
        <f t="shared" si="48"/>
        <v>0</v>
      </c>
      <c r="S206" s="117">
        <f t="shared" si="49"/>
        <v>0</v>
      </c>
      <c r="T206" s="117">
        <f t="shared" si="50"/>
        <v>0</v>
      </c>
      <c r="U206" s="117">
        <f t="shared" si="51"/>
        <v>0</v>
      </c>
      <c r="V206" s="26"/>
      <c r="W206" s="117">
        <f t="shared" si="52"/>
        <v>0</v>
      </c>
      <c r="X206" s="117">
        <f t="shared" si="53"/>
        <v>0</v>
      </c>
      <c r="Y206" s="74"/>
    </row>
    <row r="207" spans="1:25" s="119" customFormat="1" ht="11.25">
      <c r="A207" s="126" t="s">
        <v>304</v>
      </c>
      <c r="B207" s="127" t="s">
        <v>302</v>
      </c>
      <c r="C207" s="127" t="s">
        <v>198</v>
      </c>
      <c r="D207" s="116" t="s">
        <v>195</v>
      </c>
      <c r="E207" s="121" t="s">
        <v>305</v>
      </c>
      <c r="F207" s="128"/>
      <c r="G207" s="246">
        <f>H207</f>
        <v>20000</v>
      </c>
      <c r="H207" s="246">
        <f>H209</f>
        <v>20000</v>
      </c>
      <c r="I207" s="246"/>
      <c r="J207" s="246">
        <f>K207</f>
        <v>13000</v>
      </c>
      <c r="K207" s="246">
        <f>K209</f>
        <v>13000</v>
      </c>
      <c r="L207" s="246"/>
      <c r="M207" s="116">
        <f t="shared" si="44"/>
        <v>14293.5</v>
      </c>
      <c r="N207" s="117">
        <f t="shared" si="45"/>
        <v>14293.5</v>
      </c>
      <c r="O207" s="117">
        <f t="shared" si="46"/>
        <v>0</v>
      </c>
      <c r="P207" s="117">
        <f t="shared" si="43"/>
        <v>1293.5</v>
      </c>
      <c r="Q207" s="117">
        <f t="shared" si="47"/>
        <v>1293.5</v>
      </c>
      <c r="R207" s="117">
        <f t="shared" si="48"/>
        <v>0</v>
      </c>
      <c r="S207" s="117">
        <f t="shared" si="49"/>
        <v>15151.11</v>
      </c>
      <c r="T207" s="117">
        <f t="shared" si="50"/>
        <v>15151.11</v>
      </c>
      <c r="U207" s="117">
        <f t="shared" si="51"/>
        <v>0</v>
      </c>
      <c r="V207" s="117">
        <f>V209</f>
        <v>15908.665500000001</v>
      </c>
      <c r="W207" s="117">
        <f t="shared" si="52"/>
        <v>15908.665500000001</v>
      </c>
      <c r="X207" s="117">
        <f t="shared" si="53"/>
        <v>0</v>
      </c>
      <c r="Y207" s="123"/>
    </row>
    <row r="208" spans="1:25" ht="12.75" customHeight="1">
      <c r="A208" s="20"/>
      <c r="B208" s="22"/>
      <c r="C208" s="22"/>
      <c r="D208" s="53"/>
      <c r="E208" s="54" t="s">
        <v>200</v>
      </c>
      <c r="F208" s="111"/>
      <c r="G208" s="243"/>
      <c r="H208" s="243"/>
      <c r="I208" s="243"/>
      <c r="J208" s="243"/>
      <c r="K208" s="243"/>
      <c r="L208" s="243"/>
      <c r="M208" s="116">
        <f t="shared" si="44"/>
        <v>0</v>
      </c>
      <c r="N208" s="117">
        <f t="shared" si="45"/>
        <v>0</v>
      </c>
      <c r="O208" s="117">
        <f t="shared" si="46"/>
        <v>0</v>
      </c>
      <c r="P208" s="117">
        <f t="shared" si="43"/>
        <v>0</v>
      </c>
      <c r="Q208" s="117">
        <f t="shared" si="47"/>
        <v>0</v>
      </c>
      <c r="R208" s="117">
        <f t="shared" si="48"/>
        <v>0</v>
      </c>
      <c r="S208" s="117">
        <f t="shared" si="49"/>
        <v>0</v>
      </c>
      <c r="T208" s="117">
        <f t="shared" si="50"/>
        <v>0</v>
      </c>
      <c r="U208" s="117">
        <f t="shared" si="51"/>
        <v>0</v>
      </c>
      <c r="V208" s="26"/>
      <c r="W208" s="117">
        <f t="shared" si="52"/>
        <v>0</v>
      </c>
      <c r="X208" s="117">
        <f t="shared" si="53"/>
        <v>0</v>
      </c>
      <c r="Y208" s="74"/>
    </row>
    <row r="209" spans="1:25" s="136" customFormat="1" ht="12.75" customHeight="1">
      <c r="A209" s="130" t="s">
        <v>306</v>
      </c>
      <c r="B209" s="131" t="s">
        <v>302</v>
      </c>
      <c r="C209" s="131" t="s">
        <v>198</v>
      </c>
      <c r="D209" s="131" t="s">
        <v>198</v>
      </c>
      <c r="E209" s="132" t="s">
        <v>305</v>
      </c>
      <c r="F209" s="133"/>
      <c r="G209" s="247">
        <f>H209</f>
        <v>20000</v>
      </c>
      <c r="H209" s="247">
        <f>H211</f>
        <v>20000</v>
      </c>
      <c r="I209" s="247"/>
      <c r="J209" s="247">
        <f>K209</f>
        <v>13000</v>
      </c>
      <c r="K209" s="247">
        <f>K211</f>
        <v>13000</v>
      </c>
      <c r="L209" s="247"/>
      <c r="M209" s="116">
        <f t="shared" si="44"/>
        <v>14293.5</v>
      </c>
      <c r="N209" s="117">
        <f t="shared" si="45"/>
        <v>14293.5</v>
      </c>
      <c r="O209" s="117">
        <f t="shared" si="46"/>
        <v>0</v>
      </c>
      <c r="P209" s="117">
        <f t="shared" si="43"/>
        <v>1293.5</v>
      </c>
      <c r="Q209" s="117">
        <f t="shared" si="47"/>
        <v>1293.5</v>
      </c>
      <c r="R209" s="117">
        <f t="shared" si="48"/>
        <v>0</v>
      </c>
      <c r="S209" s="117">
        <f t="shared" si="49"/>
        <v>15151.11</v>
      </c>
      <c r="T209" s="117">
        <f t="shared" si="50"/>
        <v>15151.11</v>
      </c>
      <c r="U209" s="117">
        <f t="shared" si="51"/>
        <v>0</v>
      </c>
      <c r="V209" s="117">
        <f>W209+X209</f>
        <v>15908.665500000001</v>
      </c>
      <c r="W209" s="117">
        <f t="shared" si="52"/>
        <v>15908.665500000001</v>
      </c>
      <c r="X209" s="117">
        <f t="shared" si="53"/>
        <v>0</v>
      </c>
      <c r="Y209" s="135"/>
    </row>
    <row r="210" spans="1:25" ht="12.75" customHeight="1">
      <c r="A210" s="20"/>
      <c r="B210" s="22"/>
      <c r="C210" s="22"/>
      <c r="D210" s="53"/>
      <c r="E210" s="54" t="s">
        <v>5</v>
      </c>
      <c r="F210" s="111"/>
      <c r="G210" s="243"/>
      <c r="H210" s="243"/>
      <c r="I210" s="243"/>
      <c r="J210" s="243"/>
      <c r="K210" s="243"/>
      <c r="L210" s="243"/>
      <c r="M210" s="116">
        <f t="shared" si="44"/>
        <v>0</v>
      </c>
      <c r="N210" s="117">
        <f t="shared" si="45"/>
        <v>0</v>
      </c>
      <c r="O210" s="117">
        <f t="shared" si="46"/>
        <v>0</v>
      </c>
      <c r="P210" s="117">
        <f t="shared" si="43"/>
        <v>0</v>
      </c>
      <c r="Q210" s="117">
        <f t="shared" si="47"/>
        <v>0</v>
      </c>
      <c r="R210" s="117">
        <f t="shared" si="48"/>
        <v>0</v>
      </c>
      <c r="S210" s="117">
        <f t="shared" si="49"/>
        <v>0</v>
      </c>
      <c r="T210" s="117">
        <f t="shared" si="50"/>
        <v>0</v>
      </c>
      <c r="U210" s="117">
        <f t="shared" si="51"/>
        <v>0</v>
      </c>
      <c r="V210" s="26"/>
      <c r="W210" s="117">
        <f t="shared" si="52"/>
        <v>0</v>
      </c>
      <c r="X210" s="117">
        <f t="shared" si="53"/>
        <v>0</v>
      </c>
      <c r="Y210" s="74"/>
    </row>
    <row r="211" spans="1:25" s="119" customFormat="1" ht="17.25" customHeight="1">
      <c r="A211" s="126"/>
      <c r="B211" s="127"/>
      <c r="C211" s="127"/>
      <c r="D211" s="116"/>
      <c r="E211" s="121" t="s">
        <v>604</v>
      </c>
      <c r="F211" s="128"/>
      <c r="G211" s="246">
        <f aca="true" t="shared" si="54" ref="G211:G217">H211</f>
        <v>20000</v>
      </c>
      <c r="H211" s="246">
        <f>H214+H215+H216+H217</f>
        <v>20000</v>
      </c>
      <c r="I211" s="246"/>
      <c r="J211" s="246">
        <f aca="true" t="shared" si="55" ref="J211:J217">K211</f>
        <v>13000</v>
      </c>
      <c r="K211" s="246">
        <f>K214+K215+K216+K217</f>
        <v>13000</v>
      </c>
      <c r="L211" s="246"/>
      <c r="M211" s="116">
        <f t="shared" si="44"/>
        <v>14293.5</v>
      </c>
      <c r="N211" s="117">
        <f t="shared" si="45"/>
        <v>14293.5</v>
      </c>
      <c r="O211" s="117">
        <f t="shared" si="46"/>
        <v>0</v>
      </c>
      <c r="P211" s="117">
        <f t="shared" si="43"/>
        <v>1293.5</v>
      </c>
      <c r="Q211" s="117">
        <f t="shared" si="47"/>
        <v>1293.5</v>
      </c>
      <c r="R211" s="117">
        <f t="shared" si="48"/>
        <v>0</v>
      </c>
      <c r="S211" s="117">
        <f t="shared" si="49"/>
        <v>15151.11</v>
      </c>
      <c r="T211" s="117">
        <f t="shared" si="50"/>
        <v>15151.11</v>
      </c>
      <c r="U211" s="117">
        <f t="shared" si="51"/>
        <v>0</v>
      </c>
      <c r="V211" s="117">
        <f>W211</f>
        <v>15908.665500000001</v>
      </c>
      <c r="W211" s="117">
        <f t="shared" si="52"/>
        <v>15908.665500000001</v>
      </c>
      <c r="X211" s="117">
        <f t="shared" si="53"/>
        <v>0</v>
      </c>
      <c r="Y211" s="123"/>
    </row>
    <row r="212" spans="1:25" ht="12.75" customHeight="1">
      <c r="A212" s="20"/>
      <c r="B212" s="22"/>
      <c r="C212" s="22"/>
      <c r="D212" s="53"/>
      <c r="E212" s="129" t="s">
        <v>644</v>
      </c>
      <c r="F212" s="137" t="s">
        <v>414</v>
      </c>
      <c r="G212" s="249">
        <f t="shared" si="54"/>
        <v>0</v>
      </c>
      <c r="H212" s="241">
        <v>0</v>
      </c>
      <c r="I212" s="241"/>
      <c r="J212" s="249">
        <f t="shared" si="55"/>
        <v>0</v>
      </c>
      <c r="K212" s="241">
        <v>0</v>
      </c>
      <c r="L212" s="241"/>
      <c r="M212" s="116">
        <f t="shared" si="44"/>
        <v>0</v>
      </c>
      <c r="N212" s="117">
        <f t="shared" si="45"/>
        <v>0</v>
      </c>
      <c r="O212" s="117">
        <f t="shared" si="46"/>
        <v>0</v>
      </c>
      <c r="P212" s="117">
        <f t="shared" si="43"/>
        <v>0</v>
      </c>
      <c r="Q212" s="117">
        <f t="shared" si="47"/>
        <v>0</v>
      </c>
      <c r="R212" s="117">
        <f t="shared" si="48"/>
        <v>0</v>
      </c>
      <c r="S212" s="117">
        <f t="shared" si="49"/>
        <v>0</v>
      </c>
      <c r="T212" s="117">
        <f t="shared" si="50"/>
        <v>0</v>
      </c>
      <c r="U212" s="117">
        <f t="shared" si="51"/>
        <v>0</v>
      </c>
      <c r="V212" s="117">
        <f aca="true" t="shared" si="56" ref="V212:V217">W212</f>
        <v>0</v>
      </c>
      <c r="W212" s="117">
        <f t="shared" si="52"/>
        <v>0</v>
      </c>
      <c r="X212" s="117">
        <f t="shared" si="53"/>
        <v>0</v>
      </c>
      <c r="Y212" s="74"/>
    </row>
    <row r="213" spans="1:25" ht="12.75" customHeight="1">
      <c r="A213" s="20"/>
      <c r="B213" s="22"/>
      <c r="C213" s="22"/>
      <c r="D213" s="53"/>
      <c r="E213" s="147" t="s">
        <v>673</v>
      </c>
      <c r="F213" s="148" t="s">
        <v>418</v>
      </c>
      <c r="G213" s="249">
        <f t="shared" si="54"/>
        <v>0</v>
      </c>
      <c r="H213" s="241">
        <v>0</v>
      </c>
      <c r="I213" s="241"/>
      <c r="J213" s="249">
        <f t="shared" si="55"/>
        <v>0</v>
      </c>
      <c r="K213" s="241">
        <v>0</v>
      </c>
      <c r="L213" s="241"/>
      <c r="M213" s="116">
        <f t="shared" si="44"/>
        <v>0</v>
      </c>
      <c r="N213" s="117">
        <f t="shared" si="45"/>
        <v>0</v>
      </c>
      <c r="O213" s="117">
        <f t="shared" si="46"/>
        <v>0</v>
      </c>
      <c r="P213" s="117">
        <f t="shared" si="43"/>
        <v>0</v>
      </c>
      <c r="Q213" s="117">
        <f t="shared" si="47"/>
        <v>0</v>
      </c>
      <c r="R213" s="117">
        <f t="shared" si="48"/>
        <v>0</v>
      </c>
      <c r="S213" s="117">
        <f t="shared" si="49"/>
        <v>0</v>
      </c>
      <c r="T213" s="117">
        <f t="shared" si="50"/>
        <v>0</v>
      </c>
      <c r="U213" s="117">
        <f t="shared" si="51"/>
        <v>0</v>
      </c>
      <c r="V213" s="117">
        <f t="shared" si="56"/>
        <v>0</v>
      </c>
      <c r="W213" s="117">
        <f t="shared" si="52"/>
        <v>0</v>
      </c>
      <c r="X213" s="117">
        <f t="shared" si="53"/>
        <v>0</v>
      </c>
      <c r="Y213" s="74"/>
    </row>
    <row r="214" spans="1:25" ht="12.75" customHeight="1">
      <c r="A214" s="20"/>
      <c r="B214" s="22"/>
      <c r="C214" s="22"/>
      <c r="D214" s="53"/>
      <c r="E214" s="54" t="s">
        <v>421</v>
      </c>
      <c r="F214" s="111" t="s">
        <v>422</v>
      </c>
      <c r="G214" s="249">
        <f t="shared" si="54"/>
        <v>0</v>
      </c>
      <c r="H214" s="249"/>
      <c r="I214" s="241"/>
      <c r="J214" s="249">
        <f t="shared" si="55"/>
        <v>0</v>
      </c>
      <c r="K214" s="249"/>
      <c r="L214" s="241"/>
      <c r="M214" s="116">
        <f t="shared" si="44"/>
        <v>0</v>
      </c>
      <c r="N214" s="117">
        <f t="shared" si="45"/>
        <v>0</v>
      </c>
      <c r="O214" s="117">
        <f t="shared" si="46"/>
        <v>0</v>
      </c>
      <c r="P214" s="117">
        <f t="shared" si="43"/>
        <v>0</v>
      </c>
      <c r="Q214" s="117">
        <f t="shared" si="47"/>
        <v>0</v>
      </c>
      <c r="R214" s="117">
        <f t="shared" si="48"/>
        <v>0</v>
      </c>
      <c r="S214" s="117">
        <f t="shared" si="49"/>
        <v>0</v>
      </c>
      <c r="T214" s="117">
        <f t="shared" si="50"/>
        <v>0</v>
      </c>
      <c r="U214" s="117">
        <f t="shared" si="51"/>
        <v>0</v>
      </c>
      <c r="V214" s="117">
        <f t="shared" si="56"/>
        <v>0</v>
      </c>
      <c r="W214" s="117">
        <f t="shared" si="52"/>
        <v>0</v>
      </c>
      <c r="X214" s="117">
        <f t="shared" si="53"/>
        <v>0</v>
      </c>
      <c r="Y214" s="74"/>
    </row>
    <row r="215" spans="1:25" ht="12.75" customHeight="1">
      <c r="A215" s="20"/>
      <c r="B215" s="22"/>
      <c r="C215" s="22"/>
      <c r="D215" s="53"/>
      <c r="E215" s="147" t="s">
        <v>674</v>
      </c>
      <c r="F215" s="148" t="s">
        <v>439</v>
      </c>
      <c r="G215" s="249">
        <f t="shared" si="54"/>
        <v>7000</v>
      </c>
      <c r="H215" s="249">
        <v>7000</v>
      </c>
      <c r="I215" s="241"/>
      <c r="J215" s="249">
        <f t="shared" si="55"/>
        <v>5000</v>
      </c>
      <c r="K215" s="249">
        <v>5000</v>
      </c>
      <c r="L215" s="241"/>
      <c r="M215" s="116">
        <f t="shared" si="44"/>
        <v>5497.5</v>
      </c>
      <c r="N215" s="117">
        <f t="shared" si="45"/>
        <v>5497.5</v>
      </c>
      <c r="O215" s="117">
        <f t="shared" si="46"/>
        <v>0</v>
      </c>
      <c r="P215" s="117">
        <f t="shared" si="43"/>
        <v>497.5</v>
      </c>
      <c r="Q215" s="117">
        <f t="shared" si="47"/>
        <v>497.5</v>
      </c>
      <c r="R215" s="117">
        <f t="shared" si="48"/>
        <v>0</v>
      </c>
      <c r="S215" s="117">
        <f t="shared" si="49"/>
        <v>5827.35</v>
      </c>
      <c r="T215" s="117">
        <f t="shared" si="50"/>
        <v>5827.35</v>
      </c>
      <c r="U215" s="117">
        <f t="shared" si="51"/>
        <v>0</v>
      </c>
      <c r="V215" s="117">
        <f t="shared" si="56"/>
        <v>6118.717500000001</v>
      </c>
      <c r="W215" s="117">
        <f t="shared" si="52"/>
        <v>6118.717500000001</v>
      </c>
      <c r="X215" s="117">
        <f t="shared" si="53"/>
        <v>0</v>
      </c>
      <c r="Y215" s="74"/>
    </row>
    <row r="216" spans="1:25" ht="12.75" customHeight="1">
      <c r="A216" s="20"/>
      <c r="B216" s="22"/>
      <c r="C216" s="22"/>
      <c r="D216" s="53"/>
      <c r="E216" s="147" t="s">
        <v>675</v>
      </c>
      <c r="F216" s="148" t="s">
        <v>443</v>
      </c>
      <c r="G216" s="249">
        <f t="shared" si="54"/>
        <v>13000</v>
      </c>
      <c r="H216" s="249">
        <v>13000</v>
      </c>
      <c r="I216" s="241"/>
      <c r="J216" s="249">
        <f t="shared" si="55"/>
        <v>8000</v>
      </c>
      <c r="K216" s="249">
        <v>8000</v>
      </c>
      <c r="L216" s="241"/>
      <c r="M216" s="116">
        <f t="shared" si="44"/>
        <v>8796</v>
      </c>
      <c r="N216" s="117">
        <f t="shared" si="45"/>
        <v>8796</v>
      </c>
      <c r="O216" s="117">
        <f t="shared" si="46"/>
        <v>0</v>
      </c>
      <c r="P216" s="117">
        <f t="shared" si="43"/>
        <v>796</v>
      </c>
      <c r="Q216" s="117">
        <f t="shared" si="47"/>
        <v>796</v>
      </c>
      <c r="R216" s="117">
        <f t="shared" si="48"/>
        <v>0</v>
      </c>
      <c r="S216" s="117">
        <f t="shared" si="49"/>
        <v>9323.76</v>
      </c>
      <c r="T216" s="117">
        <f t="shared" si="50"/>
        <v>9323.76</v>
      </c>
      <c r="U216" s="117">
        <f t="shared" si="51"/>
        <v>0</v>
      </c>
      <c r="V216" s="117">
        <f t="shared" si="56"/>
        <v>9789.948</v>
      </c>
      <c r="W216" s="117">
        <f t="shared" si="52"/>
        <v>9789.948</v>
      </c>
      <c r="X216" s="117">
        <f t="shared" si="53"/>
        <v>0</v>
      </c>
      <c r="Y216" s="74"/>
    </row>
    <row r="217" spans="1:25" ht="21.75" customHeight="1">
      <c r="A217" s="20"/>
      <c r="B217" s="22"/>
      <c r="C217" s="22"/>
      <c r="D217" s="53"/>
      <c r="E217" s="147" t="s">
        <v>676</v>
      </c>
      <c r="F217" s="148" t="s">
        <v>677</v>
      </c>
      <c r="G217" s="249">
        <f t="shared" si="54"/>
        <v>0</v>
      </c>
      <c r="H217" s="250"/>
      <c r="I217" s="241"/>
      <c r="J217" s="249">
        <f t="shared" si="55"/>
        <v>0</v>
      </c>
      <c r="K217" s="250"/>
      <c r="L217" s="241"/>
      <c r="M217" s="116">
        <f t="shared" si="44"/>
        <v>0</v>
      </c>
      <c r="N217" s="117">
        <f t="shared" si="45"/>
        <v>0</v>
      </c>
      <c r="O217" s="117">
        <f t="shared" si="46"/>
        <v>0</v>
      </c>
      <c r="P217" s="117">
        <f aca="true" t="shared" si="57" ref="P217:P280">M217-J217</f>
        <v>0</v>
      </c>
      <c r="Q217" s="117">
        <f t="shared" si="47"/>
        <v>0</v>
      </c>
      <c r="R217" s="117">
        <f t="shared" si="48"/>
        <v>0</v>
      </c>
      <c r="S217" s="117">
        <f t="shared" si="49"/>
        <v>0</v>
      </c>
      <c r="T217" s="117">
        <f t="shared" si="50"/>
        <v>0</v>
      </c>
      <c r="U217" s="117">
        <f t="shared" si="51"/>
        <v>0</v>
      </c>
      <c r="V217" s="117">
        <f t="shared" si="56"/>
        <v>0</v>
      </c>
      <c r="W217" s="117">
        <f t="shared" si="52"/>
        <v>0</v>
      </c>
      <c r="X217" s="117">
        <f t="shared" si="53"/>
        <v>0</v>
      </c>
      <c r="Y217" s="74"/>
    </row>
    <row r="218" spans="1:25" ht="12.75" customHeight="1">
      <c r="A218" s="20"/>
      <c r="B218" s="22"/>
      <c r="C218" s="22"/>
      <c r="D218" s="53"/>
      <c r="E218" s="54" t="s">
        <v>532</v>
      </c>
      <c r="F218" s="111" t="s">
        <v>533</v>
      </c>
      <c r="G218" s="249">
        <f>I218</f>
        <v>0</v>
      </c>
      <c r="H218" s="249"/>
      <c r="I218" s="249">
        <v>0</v>
      </c>
      <c r="J218" s="249">
        <f>L218</f>
        <v>0</v>
      </c>
      <c r="K218" s="249"/>
      <c r="L218" s="249"/>
      <c r="M218" s="116">
        <f t="shared" si="44"/>
        <v>0</v>
      </c>
      <c r="N218" s="117">
        <f t="shared" si="45"/>
        <v>0</v>
      </c>
      <c r="O218" s="117">
        <f t="shared" si="46"/>
        <v>0</v>
      </c>
      <c r="P218" s="117">
        <f t="shared" si="57"/>
        <v>0</v>
      </c>
      <c r="Q218" s="117">
        <f t="shared" si="47"/>
        <v>0</v>
      </c>
      <c r="R218" s="117">
        <f t="shared" si="48"/>
        <v>0</v>
      </c>
      <c r="S218" s="117">
        <f t="shared" si="49"/>
        <v>0</v>
      </c>
      <c r="T218" s="117">
        <f t="shared" si="50"/>
        <v>0</v>
      </c>
      <c r="U218" s="117">
        <f t="shared" si="51"/>
        <v>0</v>
      </c>
      <c r="V218" s="26"/>
      <c r="W218" s="117">
        <f t="shared" si="52"/>
        <v>0</v>
      </c>
      <c r="X218" s="117">
        <f t="shared" si="53"/>
        <v>0</v>
      </c>
      <c r="Y218" s="74"/>
    </row>
    <row r="219" spans="1:25" s="224" customFormat="1" ht="35.25" customHeight="1">
      <c r="A219" s="219"/>
      <c r="B219" s="220"/>
      <c r="C219" s="220"/>
      <c r="D219" s="221"/>
      <c r="E219" s="165" t="s">
        <v>678</v>
      </c>
      <c r="F219" s="222"/>
      <c r="G219" s="261"/>
      <c r="H219" s="261"/>
      <c r="I219" s="261"/>
      <c r="J219" s="261"/>
      <c r="K219" s="261"/>
      <c r="L219" s="261"/>
      <c r="M219" s="116">
        <f t="shared" si="44"/>
        <v>0</v>
      </c>
      <c r="N219" s="117">
        <f t="shared" si="45"/>
        <v>0</v>
      </c>
      <c r="O219" s="117">
        <f t="shared" si="46"/>
        <v>0</v>
      </c>
      <c r="P219" s="117">
        <f t="shared" si="57"/>
        <v>0</v>
      </c>
      <c r="Q219" s="117">
        <f t="shared" si="47"/>
        <v>0</v>
      </c>
      <c r="R219" s="117">
        <f t="shared" si="48"/>
        <v>0</v>
      </c>
      <c r="S219" s="117">
        <f t="shared" si="49"/>
        <v>0</v>
      </c>
      <c r="T219" s="117">
        <f t="shared" si="50"/>
        <v>0</v>
      </c>
      <c r="U219" s="117">
        <f t="shared" si="51"/>
        <v>0</v>
      </c>
      <c r="V219" s="200">
        <f>X219</f>
        <v>0</v>
      </c>
      <c r="W219" s="117">
        <f t="shared" si="52"/>
        <v>0</v>
      </c>
      <c r="X219" s="117">
        <f t="shared" si="53"/>
        <v>0</v>
      </c>
      <c r="Y219" s="223"/>
    </row>
    <row r="220" spans="1:25" ht="12.75" customHeight="1">
      <c r="A220" s="20"/>
      <c r="B220" s="22"/>
      <c r="C220" s="22"/>
      <c r="D220" s="53"/>
      <c r="E220" s="54" t="s">
        <v>522</v>
      </c>
      <c r="F220" s="111" t="s">
        <v>521</v>
      </c>
      <c r="G220" s="249"/>
      <c r="H220" s="249"/>
      <c r="I220" s="249"/>
      <c r="J220" s="249"/>
      <c r="K220" s="249"/>
      <c r="L220" s="249"/>
      <c r="M220" s="116">
        <f t="shared" si="44"/>
        <v>0</v>
      </c>
      <c r="N220" s="117">
        <f t="shared" si="45"/>
        <v>0</v>
      </c>
      <c r="O220" s="117">
        <f t="shared" si="46"/>
        <v>0</v>
      </c>
      <c r="P220" s="117">
        <f t="shared" si="57"/>
        <v>0</v>
      </c>
      <c r="Q220" s="117">
        <f t="shared" si="47"/>
        <v>0</v>
      </c>
      <c r="R220" s="117">
        <f t="shared" si="48"/>
        <v>0</v>
      </c>
      <c r="S220" s="117">
        <f t="shared" si="49"/>
        <v>0</v>
      </c>
      <c r="T220" s="117">
        <f t="shared" si="50"/>
        <v>0</v>
      </c>
      <c r="U220" s="117">
        <f t="shared" si="51"/>
        <v>0</v>
      </c>
      <c r="V220" s="26">
        <f>X220</f>
        <v>0</v>
      </c>
      <c r="W220" s="117">
        <f t="shared" si="52"/>
        <v>0</v>
      </c>
      <c r="X220" s="117">
        <f t="shared" si="53"/>
        <v>0</v>
      </c>
      <c r="Y220" s="74"/>
    </row>
    <row r="221" spans="1:25" ht="12.75" customHeight="1">
      <c r="A221" s="20"/>
      <c r="B221" s="22"/>
      <c r="C221" s="22"/>
      <c r="D221" s="53"/>
      <c r="E221" s="147" t="s">
        <v>669</v>
      </c>
      <c r="F221" s="148" t="s">
        <v>523</v>
      </c>
      <c r="G221" s="249"/>
      <c r="H221" s="249"/>
      <c r="I221" s="249"/>
      <c r="J221" s="249"/>
      <c r="K221" s="249"/>
      <c r="L221" s="249"/>
      <c r="M221" s="116">
        <f t="shared" si="44"/>
        <v>0</v>
      </c>
      <c r="N221" s="117">
        <f t="shared" si="45"/>
        <v>0</v>
      </c>
      <c r="O221" s="117">
        <f t="shared" si="46"/>
        <v>0</v>
      </c>
      <c r="P221" s="117">
        <f t="shared" si="57"/>
        <v>0</v>
      </c>
      <c r="Q221" s="117">
        <f t="shared" si="47"/>
        <v>0</v>
      </c>
      <c r="R221" s="117">
        <f t="shared" si="48"/>
        <v>0</v>
      </c>
      <c r="S221" s="117">
        <f t="shared" si="49"/>
        <v>0</v>
      </c>
      <c r="T221" s="117">
        <f t="shared" si="50"/>
        <v>0</v>
      </c>
      <c r="U221" s="117">
        <f t="shared" si="51"/>
        <v>0</v>
      </c>
      <c r="V221" s="26">
        <f>X221</f>
        <v>0</v>
      </c>
      <c r="W221" s="117">
        <f t="shared" si="52"/>
        <v>0</v>
      </c>
      <c r="X221" s="117">
        <f t="shared" si="53"/>
        <v>0</v>
      </c>
      <c r="Y221" s="74"/>
    </row>
    <row r="222" spans="1:25" s="119" customFormat="1" ht="11.25">
      <c r="A222" s="126" t="s">
        <v>307</v>
      </c>
      <c r="B222" s="127" t="s">
        <v>302</v>
      </c>
      <c r="C222" s="127" t="s">
        <v>222</v>
      </c>
      <c r="D222" s="116" t="s">
        <v>195</v>
      </c>
      <c r="E222" s="121" t="s">
        <v>308</v>
      </c>
      <c r="F222" s="128"/>
      <c r="G222" s="246">
        <f>H222</f>
        <v>310554.5</v>
      </c>
      <c r="H222" s="246">
        <f>H224++H231+H238+H245</f>
        <v>310554.5</v>
      </c>
      <c r="I222" s="246">
        <v>0</v>
      </c>
      <c r="J222" s="246">
        <f>K222</f>
        <v>301497</v>
      </c>
      <c r="K222" s="246">
        <f>K224++K231+K238+K245</f>
        <v>301497</v>
      </c>
      <c r="L222" s="246"/>
      <c r="M222" s="116">
        <f t="shared" si="44"/>
        <v>331495.95149999997</v>
      </c>
      <c r="N222" s="117">
        <f t="shared" si="45"/>
        <v>331495.95149999997</v>
      </c>
      <c r="O222" s="117">
        <f t="shared" si="46"/>
        <v>0</v>
      </c>
      <c r="P222" s="117">
        <f t="shared" si="57"/>
        <v>29998.951499999966</v>
      </c>
      <c r="Q222" s="117">
        <f t="shared" si="47"/>
        <v>29998.951499999966</v>
      </c>
      <c r="R222" s="117">
        <f t="shared" si="48"/>
        <v>0</v>
      </c>
      <c r="S222" s="117">
        <f t="shared" si="49"/>
        <v>351385.70858999994</v>
      </c>
      <c r="T222" s="117">
        <f t="shared" si="50"/>
        <v>351385.70858999994</v>
      </c>
      <c r="U222" s="117">
        <f t="shared" si="51"/>
        <v>0</v>
      </c>
      <c r="V222" s="117"/>
      <c r="W222" s="117">
        <f t="shared" si="52"/>
        <v>368954.9940194999</v>
      </c>
      <c r="X222" s="117">
        <f t="shared" si="53"/>
        <v>0</v>
      </c>
      <c r="Y222" s="123"/>
    </row>
    <row r="223" spans="1:25" ht="16.5" customHeight="1">
      <c r="A223" s="20"/>
      <c r="B223" s="22"/>
      <c r="C223" s="22"/>
      <c r="D223" s="53"/>
      <c r="E223" s="54" t="s">
        <v>200</v>
      </c>
      <c r="F223" s="111"/>
      <c r="G223" s="243"/>
      <c r="H223" s="243"/>
      <c r="I223" s="243"/>
      <c r="J223" s="243"/>
      <c r="K223" s="243"/>
      <c r="L223" s="243"/>
      <c r="M223" s="116">
        <f t="shared" si="44"/>
        <v>0</v>
      </c>
      <c r="N223" s="117">
        <f t="shared" si="45"/>
        <v>0</v>
      </c>
      <c r="O223" s="117">
        <f t="shared" si="46"/>
        <v>0</v>
      </c>
      <c r="P223" s="117">
        <f t="shared" si="57"/>
        <v>0</v>
      </c>
      <c r="Q223" s="117">
        <f t="shared" si="47"/>
        <v>0</v>
      </c>
      <c r="R223" s="117">
        <f t="shared" si="48"/>
        <v>0</v>
      </c>
      <c r="S223" s="117">
        <f t="shared" si="49"/>
        <v>0</v>
      </c>
      <c r="T223" s="117">
        <f t="shared" si="50"/>
        <v>0</v>
      </c>
      <c r="U223" s="117">
        <f t="shared" si="51"/>
        <v>0</v>
      </c>
      <c r="V223" s="26"/>
      <c r="W223" s="117">
        <f t="shared" si="52"/>
        <v>0</v>
      </c>
      <c r="X223" s="117">
        <f t="shared" si="53"/>
        <v>0</v>
      </c>
      <c r="Y223" s="74"/>
    </row>
    <row r="224" spans="1:25" s="136" customFormat="1" ht="16.5" customHeight="1">
      <c r="A224" s="130" t="s">
        <v>309</v>
      </c>
      <c r="B224" s="131" t="s">
        <v>302</v>
      </c>
      <c r="C224" s="131" t="s">
        <v>222</v>
      </c>
      <c r="D224" s="131" t="s">
        <v>198</v>
      </c>
      <c r="E224" s="121" t="s">
        <v>310</v>
      </c>
      <c r="F224" s="222"/>
      <c r="G224" s="247">
        <f>H224</f>
        <v>15500</v>
      </c>
      <c r="H224" s="247">
        <f>H226</f>
        <v>15500</v>
      </c>
      <c r="I224" s="247"/>
      <c r="J224" s="247">
        <f>K224</f>
        <v>18070</v>
      </c>
      <c r="K224" s="247">
        <f>K226</f>
        <v>18070</v>
      </c>
      <c r="L224" s="247"/>
      <c r="M224" s="116">
        <f t="shared" si="44"/>
        <v>19867.965</v>
      </c>
      <c r="N224" s="117">
        <f t="shared" si="45"/>
        <v>19867.965</v>
      </c>
      <c r="O224" s="117">
        <f t="shared" si="46"/>
        <v>0</v>
      </c>
      <c r="P224" s="117">
        <f t="shared" si="57"/>
        <v>1797.9650000000001</v>
      </c>
      <c r="Q224" s="117">
        <f t="shared" si="47"/>
        <v>1797.9650000000001</v>
      </c>
      <c r="R224" s="117">
        <f t="shared" si="48"/>
        <v>0</v>
      </c>
      <c r="S224" s="117">
        <f t="shared" si="49"/>
        <v>21060.0429</v>
      </c>
      <c r="T224" s="117">
        <f t="shared" si="50"/>
        <v>21060.0429</v>
      </c>
      <c r="U224" s="117">
        <f t="shared" si="51"/>
        <v>0</v>
      </c>
      <c r="V224" s="117">
        <f>V226</f>
        <v>22113.045045</v>
      </c>
      <c r="W224" s="117">
        <f t="shared" si="52"/>
        <v>22113.045045</v>
      </c>
      <c r="X224" s="117">
        <f t="shared" si="53"/>
        <v>0</v>
      </c>
      <c r="Y224" s="135"/>
    </row>
    <row r="225" spans="1:25" ht="14.25" customHeight="1">
      <c r="A225" s="20"/>
      <c r="B225" s="22"/>
      <c r="C225" s="22"/>
      <c r="D225" s="53"/>
      <c r="E225" s="56" t="s">
        <v>5</v>
      </c>
      <c r="F225" s="111"/>
      <c r="G225" s="243"/>
      <c r="H225" s="243"/>
      <c r="I225" s="243"/>
      <c r="J225" s="243"/>
      <c r="K225" s="243"/>
      <c r="L225" s="243"/>
      <c r="M225" s="116">
        <f t="shared" si="44"/>
        <v>0</v>
      </c>
      <c r="N225" s="117">
        <f t="shared" si="45"/>
        <v>0</v>
      </c>
      <c r="O225" s="117">
        <f t="shared" si="46"/>
        <v>0</v>
      </c>
      <c r="P225" s="117">
        <f t="shared" si="57"/>
        <v>0</v>
      </c>
      <c r="Q225" s="117">
        <f t="shared" si="47"/>
        <v>0</v>
      </c>
      <c r="R225" s="117">
        <f t="shared" si="48"/>
        <v>0</v>
      </c>
      <c r="S225" s="117">
        <f t="shared" si="49"/>
        <v>0</v>
      </c>
      <c r="T225" s="117">
        <f t="shared" si="50"/>
        <v>0</v>
      </c>
      <c r="U225" s="117">
        <f t="shared" si="51"/>
        <v>0</v>
      </c>
      <c r="V225" s="26"/>
      <c r="W225" s="117">
        <f t="shared" si="52"/>
        <v>0</v>
      </c>
      <c r="X225" s="117">
        <f t="shared" si="53"/>
        <v>0</v>
      </c>
      <c r="Y225" s="74"/>
    </row>
    <row r="226" spans="1:25" s="119" customFormat="1" ht="11.25">
      <c r="A226" s="126"/>
      <c r="B226" s="127"/>
      <c r="C226" s="127"/>
      <c r="D226" s="116"/>
      <c r="E226" s="121" t="s">
        <v>605</v>
      </c>
      <c r="F226" s="128"/>
      <c r="G226" s="246">
        <f>H226</f>
        <v>15500</v>
      </c>
      <c r="H226" s="246">
        <f>H227+H228+H229</f>
        <v>15500</v>
      </c>
      <c r="I226" s="246"/>
      <c r="J226" s="246">
        <f>K226</f>
        <v>18070</v>
      </c>
      <c r="K226" s="246">
        <f>K227+K228+K229</f>
        <v>18070</v>
      </c>
      <c r="L226" s="246"/>
      <c r="M226" s="116">
        <f t="shared" si="44"/>
        <v>19867.965</v>
      </c>
      <c r="N226" s="117">
        <f t="shared" si="45"/>
        <v>19867.965</v>
      </c>
      <c r="O226" s="117">
        <f t="shared" si="46"/>
        <v>0</v>
      </c>
      <c r="P226" s="117">
        <f t="shared" si="57"/>
        <v>1797.9650000000001</v>
      </c>
      <c r="Q226" s="117">
        <f t="shared" si="47"/>
        <v>1797.9650000000001</v>
      </c>
      <c r="R226" s="117">
        <f t="shared" si="48"/>
        <v>0</v>
      </c>
      <c r="S226" s="117">
        <f t="shared" si="49"/>
        <v>21060.0429</v>
      </c>
      <c r="T226" s="117">
        <f t="shared" si="50"/>
        <v>21060.0429</v>
      </c>
      <c r="U226" s="117">
        <f t="shared" si="51"/>
        <v>0</v>
      </c>
      <c r="V226" s="117">
        <f>W226+X226</f>
        <v>22113.045045</v>
      </c>
      <c r="W226" s="117">
        <f t="shared" si="52"/>
        <v>22113.045045</v>
      </c>
      <c r="X226" s="117">
        <f t="shared" si="53"/>
        <v>0</v>
      </c>
      <c r="Y226" s="123"/>
    </row>
    <row r="227" spans="1:25" ht="24" customHeight="1">
      <c r="A227" s="20"/>
      <c r="B227" s="22"/>
      <c r="C227" s="22"/>
      <c r="D227" s="53"/>
      <c r="E227" s="56" t="s">
        <v>456</v>
      </c>
      <c r="F227" s="111" t="s">
        <v>457</v>
      </c>
      <c r="G227" s="250">
        <f>H227</f>
        <v>15500</v>
      </c>
      <c r="H227" s="250">
        <v>15500</v>
      </c>
      <c r="I227" s="241"/>
      <c r="J227" s="250">
        <f>K227</f>
        <v>18070</v>
      </c>
      <c r="K227" s="250">
        <v>18070</v>
      </c>
      <c r="L227" s="241"/>
      <c r="M227" s="116">
        <f t="shared" si="44"/>
        <v>19867.965</v>
      </c>
      <c r="N227" s="117">
        <f t="shared" si="45"/>
        <v>19867.965</v>
      </c>
      <c r="O227" s="117">
        <f t="shared" si="46"/>
        <v>0</v>
      </c>
      <c r="P227" s="117">
        <f t="shared" si="57"/>
        <v>1797.9650000000001</v>
      </c>
      <c r="Q227" s="117">
        <f t="shared" si="47"/>
        <v>1797.9650000000001</v>
      </c>
      <c r="R227" s="117">
        <f t="shared" si="48"/>
        <v>0</v>
      </c>
      <c r="S227" s="117">
        <f t="shared" si="49"/>
        <v>21060.0429</v>
      </c>
      <c r="T227" s="117">
        <f t="shared" si="50"/>
        <v>21060.0429</v>
      </c>
      <c r="U227" s="117">
        <f t="shared" si="51"/>
        <v>0</v>
      </c>
      <c r="V227" s="26">
        <f>W227</f>
        <v>22113.045045</v>
      </c>
      <c r="W227" s="117">
        <f t="shared" si="52"/>
        <v>22113.045045</v>
      </c>
      <c r="X227" s="117">
        <f t="shared" si="53"/>
        <v>0</v>
      </c>
      <c r="Y227" s="74"/>
    </row>
    <row r="228" spans="1:25" ht="24" customHeight="1">
      <c r="A228" s="20"/>
      <c r="B228" s="22"/>
      <c r="C228" s="22"/>
      <c r="D228" s="53"/>
      <c r="E228" s="145" t="s">
        <v>661</v>
      </c>
      <c r="F228" s="168" t="s">
        <v>469</v>
      </c>
      <c r="G228" s="250">
        <f>H228</f>
        <v>0</v>
      </c>
      <c r="H228" s="250"/>
      <c r="I228" s="241"/>
      <c r="J228" s="250">
        <f>K228</f>
        <v>0</v>
      </c>
      <c r="K228" s="250"/>
      <c r="L228" s="241"/>
      <c r="M228" s="116">
        <f t="shared" si="44"/>
        <v>0</v>
      </c>
      <c r="N228" s="117">
        <f t="shared" si="45"/>
        <v>0</v>
      </c>
      <c r="O228" s="117">
        <f t="shared" si="46"/>
        <v>0</v>
      </c>
      <c r="P228" s="117">
        <f t="shared" si="57"/>
        <v>0</v>
      </c>
      <c r="Q228" s="117">
        <f t="shared" si="47"/>
        <v>0</v>
      </c>
      <c r="R228" s="117">
        <f t="shared" si="48"/>
        <v>0</v>
      </c>
      <c r="S228" s="117">
        <f t="shared" si="49"/>
        <v>0</v>
      </c>
      <c r="T228" s="117">
        <f t="shared" si="50"/>
        <v>0</v>
      </c>
      <c r="U228" s="117">
        <f t="shared" si="51"/>
        <v>0</v>
      </c>
      <c r="V228" s="26">
        <f>W228</f>
        <v>0</v>
      </c>
      <c r="W228" s="117">
        <f t="shared" si="52"/>
        <v>0</v>
      </c>
      <c r="X228" s="117">
        <f t="shared" si="53"/>
        <v>0</v>
      </c>
      <c r="Y228" s="74"/>
    </row>
    <row r="229" spans="1:25" s="6" customFormat="1" ht="21.75" customHeight="1">
      <c r="A229" s="10"/>
      <c r="B229" s="11"/>
      <c r="C229" s="11"/>
      <c r="D229" s="46"/>
      <c r="E229" s="147" t="s">
        <v>662</v>
      </c>
      <c r="F229" s="148" t="s">
        <v>663</v>
      </c>
      <c r="G229" s="250">
        <f>H229</f>
        <v>0</v>
      </c>
      <c r="H229" s="217"/>
      <c r="I229" s="248"/>
      <c r="J229" s="250">
        <f>K229</f>
        <v>0</v>
      </c>
      <c r="K229" s="217"/>
      <c r="L229" s="248"/>
      <c r="M229" s="116">
        <f t="shared" si="44"/>
        <v>0</v>
      </c>
      <c r="N229" s="117">
        <f t="shared" si="45"/>
        <v>0</v>
      </c>
      <c r="O229" s="117">
        <f t="shared" si="46"/>
        <v>0</v>
      </c>
      <c r="P229" s="117">
        <f t="shared" si="57"/>
        <v>0</v>
      </c>
      <c r="Q229" s="117">
        <f t="shared" si="47"/>
        <v>0</v>
      </c>
      <c r="R229" s="117">
        <f t="shared" si="48"/>
        <v>0</v>
      </c>
      <c r="S229" s="117">
        <f t="shared" si="49"/>
        <v>0</v>
      </c>
      <c r="T229" s="117">
        <f t="shared" si="50"/>
        <v>0</v>
      </c>
      <c r="U229" s="117">
        <f t="shared" si="51"/>
        <v>0</v>
      </c>
      <c r="V229" s="26">
        <f>W229</f>
        <v>0</v>
      </c>
      <c r="W229" s="117">
        <f t="shared" si="52"/>
        <v>0</v>
      </c>
      <c r="X229" s="117">
        <f t="shared" si="53"/>
        <v>0</v>
      </c>
      <c r="Y229" s="73"/>
    </row>
    <row r="230" spans="1:25" ht="12.75" customHeight="1">
      <c r="A230" s="20"/>
      <c r="B230" s="22"/>
      <c r="C230" s="22"/>
      <c r="D230" s="53"/>
      <c r="E230" s="54" t="s">
        <v>524</v>
      </c>
      <c r="F230" s="111" t="s">
        <v>523</v>
      </c>
      <c r="G230" s="241">
        <f>H230</f>
        <v>0</v>
      </c>
      <c r="H230" s="241"/>
      <c r="I230" s="241">
        <v>0</v>
      </c>
      <c r="J230" s="241">
        <f>K230</f>
        <v>0</v>
      </c>
      <c r="K230" s="241"/>
      <c r="L230" s="241"/>
      <c r="M230" s="116">
        <f t="shared" si="44"/>
        <v>0</v>
      </c>
      <c r="N230" s="117">
        <f t="shared" si="45"/>
        <v>0</v>
      </c>
      <c r="O230" s="117">
        <f t="shared" si="46"/>
        <v>0</v>
      </c>
      <c r="P230" s="117">
        <f t="shared" si="57"/>
        <v>0</v>
      </c>
      <c r="Q230" s="117">
        <f t="shared" si="47"/>
        <v>0</v>
      </c>
      <c r="R230" s="117">
        <f t="shared" si="48"/>
        <v>0</v>
      </c>
      <c r="S230" s="117">
        <f t="shared" si="49"/>
        <v>0</v>
      </c>
      <c r="T230" s="117">
        <f t="shared" si="50"/>
        <v>0</v>
      </c>
      <c r="U230" s="117">
        <f t="shared" si="51"/>
        <v>0</v>
      </c>
      <c r="V230" s="26">
        <f>X230</f>
        <v>0</v>
      </c>
      <c r="W230" s="117">
        <f t="shared" si="52"/>
        <v>0</v>
      </c>
      <c r="X230" s="117">
        <f t="shared" si="53"/>
        <v>0</v>
      </c>
      <c r="Y230" s="74"/>
    </row>
    <row r="231" spans="1:25" s="136" customFormat="1" ht="12.75" customHeight="1">
      <c r="A231" s="130" t="s">
        <v>311</v>
      </c>
      <c r="B231" s="131" t="s">
        <v>302</v>
      </c>
      <c r="C231" s="131" t="s">
        <v>222</v>
      </c>
      <c r="D231" s="131" t="s">
        <v>222</v>
      </c>
      <c r="E231" s="132" t="s">
        <v>312</v>
      </c>
      <c r="F231" s="133"/>
      <c r="G231" s="247">
        <f>G233</f>
        <v>0</v>
      </c>
      <c r="H231" s="247">
        <f>H233</f>
        <v>0</v>
      </c>
      <c r="I231" s="247"/>
      <c r="J231" s="247">
        <f>J233</f>
        <v>0</v>
      </c>
      <c r="K231" s="247">
        <f>K233</f>
        <v>0</v>
      </c>
      <c r="L231" s="247"/>
      <c r="M231" s="116">
        <f t="shared" si="44"/>
        <v>0</v>
      </c>
      <c r="N231" s="117">
        <f t="shared" si="45"/>
        <v>0</v>
      </c>
      <c r="O231" s="117">
        <f t="shared" si="46"/>
        <v>0</v>
      </c>
      <c r="P231" s="117">
        <f t="shared" si="57"/>
        <v>0</v>
      </c>
      <c r="Q231" s="117">
        <f t="shared" si="47"/>
        <v>0</v>
      </c>
      <c r="R231" s="117">
        <f t="shared" si="48"/>
        <v>0</v>
      </c>
      <c r="S231" s="117">
        <f t="shared" si="49"/>
        <v>0</v>
      </c>
      <c r="T231" s="117">
        <f t="shared" si="50"/>
        <v>0</v>
      </c>
      <c r="U231" s="117">
        <f t="shared" si="51"/>
        <v>0</v>
      </c>
      <c r="V231" s="117">
        <f>W231</f>
        <v>0</v>
      </c>
      <c r="W231" s="117">
        <f t="shared" si="52"/>
        <v>0</v>
      </c>
      <c r="X231" s="117">
        <f t="shared" si="53"/>
        <v>0</v>
      </c>
      <c r="Y231" s="135"/>
    </row>
    <row r="232" spans="1:25" ht="12.75" customHeight="1">
      <c r="A232" s="20"/>
      <c r="B232" s="22"/>
      <c r="C232" s="22"/>
      <c r="D232" s="53"/>
      <c r="E232" s="54" t="s">
        <v>5</v>
      </c>
      <c r="F232" s="111"/>
      <c r="G232" s="243"/>
      <c r="H232" s="243"/>
      <c r="I232" s="243"/>
      <c r="J232" s="243"/>
      <c r="K232" s="243"/>
      <c r="L232" s="243"/>
      <c r="M232" s="116">
        <f t="shared" si="44"/>
        <v>0</v>
      </c>
      <c r="N232" s="117">
        <f t="shared" si="45"/>
        <v>0</v>
      </c>
      <c r="O232" s="117">
        <f t="shared" si="46"/>
        <v>0</v>
      </c>
      <c r="P232" s="117">
        <f t="shared" si="57"/>
        <v>0</v>
      </c>
      <c r="Q232" s="117">
        <f t="shared" si="47"/>
        <v>0</v>
      </c>
      <c r="R232" s="117">
        <f t="shared" si="48"/>
        <v>0</v>
      </c>
      <c r="S232" s="117">
        <f t="shared" si="49"/>
        <v>0</v>
      </c>
      <c r="T232" s="117">
        <f t="shared" si="50"/>
        <v>0</v>
      </c>
      <c r="U232" s="117">
        <f t="shared" si="51"/>
        <v>0</v>
      </c>
      <c r="V232" s="26"/>
      <c r="W232" s="117">
        <f t="shared" si="52"/>
        <v>0</v>
      </c>
      <c r="X232" s="117">
        <f t="shared" si="53"/>
        <v>0</v>
      </c>
      <c r="Y232" s="74"/>
    </row>
    <row r="233" spans="1:25" s="119" customFormat="1" ht="25.5" customHeight="1">
      <c r="A233" s="126"/>
      <c r="B233" s="127"/>
      <c r="C233" s="127"/>
      <c r="D233" s="116"/>
      <c r="E233" s="121" t="s">
        <v>606</v>
      </c>
      <c r="F233" s="128"/>
      <c r="G233" s="246">
        <f>H233</f>
        <v>0</v>
      </c>
      <c r="H233" s="246">
        <f>H234</f>
        <v>0</v>
      </c>
      <c r="I233" s="246"/>
      <c r="J233" s="246">
        <f>K233</f>
        <v>0</v>
      </c>
      <c r="K233" s="246">
        <f>K234</f>
        <v>0</v>
      </c>
      <c r="L233" s="246"/>
      <c r="M233" s="116">
        <f t="shared" si="44"/>
        <v>0</v>
      </c>
      <c r="N233" s="117">
        <f t="shared" si="45"/>
        <v>0</v>
      </c>
      <c r="O233" s="117">
        <f t="shared" si="46"/>
        <v>0</v>
      </c>
      <c r="P233" s="117">
        <f t="shared" si="57"/>
        <v>0</v>
      </c>
      <c r="Q233" s="117">
        <f t="shared" si="47"/>
        <v>0</v>
      </c>
      <c r="R233" s="117">
        <f t="shared" si="48"/>
        <v>0</v>
      </c>
      <c r="S233" s="117">
        <f t="shared" si="49"/>
        <v>0</v>
      </c>
      <c r="T233" s="117">
        <f t="shared" si="50"/>
        <v>0</v>
      </c>
      <c r="U233" s="117">
        <f t="shared" si="51"/>
        <v>0</v>
      </c>
      <c r="V233" s="117">
        <f>W233</f>
        <v>0</v>
      </c>
      <c r="W233" s="117">
        <f t="shared" si="52"/>
        <v>0</v>
      </c>
      <c r="X233" s="117">
        <f t="shared" si="53"/>
        <v>0</v>
      </c>
      <c r="Y233" s="123"/>
    </row>
    <row r="234" spans="1:25" ht="23.25" customHeight="1">
      <c r="A234" s="20"/>
      <c r="B234" s="22"/>
      <c r="C234" s="22"/>
      <c r="D234" s="53"/>
      <c r="E234" s="54" t="s">
        <v>456</v>
      </c>
      <c r="F234" s="111" t="s">
        <v>457</v>
      </c>
      <c r="G234" s="288">
        <f>H234</f>
        <v>0</v>
      </c>
      <c r="H234" s="288"/>
      <c r="I234" s="241"/>
      <c r="J234" s="94">
        <f>K234</f>
        <v>0</v>
      </c>
      <c r="K234" s="94"/>
      <c r="L234" s="241"/>
      <c r="M234" s="116">
        <f t="shared" si="44"/>
        <v>0</v>
      </c>
      <c r="N234" s="117">
        <f t="shared" si="45"/>
        <v>0</v>
      </c>
      <c r="O234" s="117">
        <f t="shared" si="46"/>
        <v>0</v>
      </c>
      <c r="P234" s="117">
        <f t="shared" si="57"/>
        <v>0</v>
      </c>
      <c r="Q234" s="117">
        <f t="shared" si="47"/>
        <v>0</v>
      </c>
      <c r="R234" s="117">
        <f t="shared" si="48"/>
        <v>0</v>
      </c>
      <c r="S234" s="117">
        <f t="shared" si="49"/>
        <v>0</v>
      </c>
      <c r="T234" s="117">
        <f t="shared" si="50"/>
        <v>0</v>
      </c>
      <c r="U234" s="117">
        <f t="shared" si="51"/>
        <v>0</v>
      </c>
      <c r="V234" s="26">
        <f>W234</f>
        <v>0</v>
      </c>
      <c r="W234" s="117">
        <f t="shared" si="52"/>
        <v>0</v>
      </c>
      <c r="X234" s="117">
        <f t="shared" si="53"/>
        <v>0</v>
      </c>
      <c r="Y234" s="74"/>
    </row>
    <row r="235" spans="1:25" ht="24.75" customHeight="1">
      <c r="A235" s="20"/>
      <c r="B235" s="22"/>
      <c r="C235" s="22"/>
      <c r="D235" s="53"/>
      <c r="E235" s="147" t="s">
        <v>662</v>
      </c>
      <c r="F235" s="137" t="s">
        <v>663</v>
      </c>
      <c r="G235" s="250">
        <f>H235</f>
        <v>0</v>
      </c>
      <c r="H235" s="250">
        <v>0</v>
      </c>
      <c r="I235" s="241"/>
      <c r="J235" s="250">
        <f>K235</f>
        <v>0</v>
      </c>
      <c r="K235" s="250">
        <v>0</v>
      </c>
      <c r="L235" s="241"/>
      <c r="M235" s="116">
        <f t="shared" si="44"/>
        <v>0</v>
      </c>
      <c r="N235" s="117">
        <f t="shared" si="45"/>
        <v>0</v>
      </c>
      <c r="O235" s="117">
        <f t="shared" si="46"/>
        <v>0</v>
      </c>
      <c r="P235" s="117">
        <f t="shared" si="57"/>
        <v>0</v>
      </c>
      <c r="Q235" s="117">
        <f t="shared" si="47"/>
        <v>0</v>
      </c>
      <c r="R235" s="117">
        <f t="shared" si="48"/>
        <v>0</v>
      </c>
      <c r="S235" s="117">
        <f t="shared" si="49"/>
        <v>0</v>
      </c>
      <c r="T235" s="117">
        <f t="shared" si="50"/>
        <v>0</v>
      </c>
      <c r="U235" s="117">
        <f t="shared" si="51"/>
        <v>0</v>
      </c>
      <c r="V235" s="26">
        <f>W235</f>
        <v>0</v>
      </c>
      <c r="W235" s="117">
        <f t="shared" si="52"/>
        <v>0</v>
      </c>
      <c r="X235" s="117">
        <f t="shared" si="53"/>
        <v>0</v>
      </c>
      <c r="Y235" s="74"/>
    </row>
    <row r="236" spans="1:25" s="119" customFormat="1" ht="11.25">
      <c r="A236" s="126"/>
      <c r="B236" s="127"/>
      <c r="C236" s="127"/>
      <c r="D236" s="116"/>
      <c r="E236" s="121" t="s">
        <v>607</v>
      </c>
      <c r="F236" s="128"/>
      <c r="G236" s="246">
        <f>I236</f>
        <v>0</v>
      </c>
      <c r="H236" s="246"/>
      <c r="I236" s="246">
        <f>I237</f>
        <v>0</v>
      </c>
      <c r="J236" s="246">
        <f>L236</f>
        <v>0</v>
      </c>
      <c r="K236" s="246"/>
      <c r="L236" s="246"/>
      <c r="M236" s="116">
        <f t="shared" si="44"/>
        <v>0</v>
      </c>
      <c r="N236" s="117">
        <f t="shared" si="45"/>
        <v>0</v>
      </c>
      <c r="O236" s="117">
        <f t="shared" si="46"/>
        <v>0</v>
      </c>
      <c r="P236" s="117">
        <f t="shared" si="57"/>
        <v>0</v>
      </c>
      <c r="Q236" s="117">
        <f t="shared" si="47"/>
        <v>0</v>
      </c>
      <c r="R236" s="117">
        <f t="shared" si="48"/>
        <v>0</v>
      </c>
      <c r="S236" s="117">
        <f t="shared" si="49"/>
        <v>0</v>
      </c>
      <c r="T236" s="117">
        <f t="shared" si="50"/>
        <v>0</v>
      </c>
      <c r="U236" s="117">
        <f t="shared" si="51"/>
        <v>0</v>
      </c>
      <c r="V236" s="117"/>
      <c r="W236" s="117">
        <f t="shared" si="52"/>
        <v>0</v>
      </c>
      <c r="X236" s="117">
        <f t="shared" si="53"/>
        <v>0</v>
      </c>
      <c r="Y236" s="123"/>
    </row>
    <row r="237" spans="1:25" ht="12.75" customHeight="1">
      <c r="A237" s="20"/>
      <c r="B237" s="22"/>
      <c r="C237" s="22"/>
      <c r="D237" s="53"/>
      <c r="E237" s="54" t="s">
        <v>522</v>
      </c>
      <c r="F237" s="111" t="s">
        <v>521</v>
      </c>
      <c r="G237" s="241">
        <f>I237</f>
        <v>0</v>
      </c>
      <c r="H237" s="241"/>
      <c r="I237" s="241">
        <v>0</v>
      </c>
      <c r="J237" s="241">
        <f>L237</f>
        <v>0</v>
      </c>
      <c r="K237" s="241"/>
      <c r="L237" s="241"/>
      <c r="M237" s="116">
        <f t="shared" si="44"/>
        <v>0</v>
      </c>
      <c r="N237" s="117">
        <f t="shared" si="45"/>
        <v>0</v>
      </c>
      <c r="O237" s="117">
        <f t="shared" si="46"/>
        <v>0</v>
      </c>
      <c r="P237" s="117">
        <f t="shared" si="57"/>
        <v>0</v>
      </c>
      <c r="Q237" s="117">
        <f t="shared" si="47"/>
        <v>0</v>
      </c>
      <c r="R237" s="117">
        <f t="shared" si="48"/>
        <v>0</v>
      </c>
      <c r="S237" s="117">
        <f t="shared" si="49"/>
        <v>0</v>
      </c>
      <c r="T237" s="117">
        <f t="shared" si="50"/>
        <v>0</v>
      </c>
      <c r="U237" s="117">
        <f t="shared" si="51"/>
        <v>0</v>
      </c>
      <c r="V237" s="26"/>
      <c r="W237" s="117">
        <f t="shared" si="52"/>
        <v>0</v>
      </c>
      <c r="X237" s="117">
        <f t="shared" si="53"/>
        <v>0</v>
      </c>
      <c r="Y237" s="74"/>
    </row>
    <row r="238" spans="1:25" s="136" customFormat="1" ht="12.75" customHeight="1">
      <c r="A238" s="130" t="s">
        <v>313</v>
      </c>
      <c r="B238" s="131" t="s">
        <v>302</v>
      </c>
      <c r="C238" s="131" t="s">
        <v>222</v>
      </c>
      <c r="D238" s="131" t="s">
        <v>204</v>
      </c>
      <c r="E238" s="132" t="s">
        <v>314</v>
      </c>
      <c r="F238" s="133"/>
      <c r="G238" s="247">
        <f>H238+I238</f>
        <v>184022.5</v>
      </c>
      <c r="H238" s="247">
        <f>H240</f>
        <v>183954.5</v>
      </c>
      <c r="I238" s="247">
        <f>I244</f>
        <v>68</v>
      </c>
      <c r="J238" s="247">
        <f>K238+L238</f>
        <v>230477</v>
      </c>
      <c r="K238" s="247">
        <f>K240</f>
        <v>215327</v>
      </c>
      <c r="L238" s="247">
        <v>15150</v>
      </c>
      <c r="M238" s="116">
        <f t="shared" si="44"/>
        <v>255371.3865</v>
      </c>
      <c r="N238" s="117">
        <f t="shared" si="45"/>
        <v>236752.0365</v>
      </c>
      <c r="O238" s="117">
        <f t="shared" si="46"/>
        <v>18619.35</v>
      </c>
      <c r="P238" s="117">
        <f t="shared" si="57"/>
        <v>24894.386499999993</v>
      </c>
      <c r="Q238" s="117">
        <f t="shared" si="47"/>
        <v>21425.036499999987</v>
      </c>
      <c r="R238" s="117">
        <f t="shared" si="48"/>
        <v>3469.3499999999985</v>
      </c>
      <c r="S238" s="117">
        <f t="shared" si="49"/>
        <v>270693.66969</v>
      </c>
      <c r="T238" s="117">
        <f t="shared" si="50"/>
        <v>250957.15868999998</v>
      </c>
      <c r="U238" s="117">
        <f t="shared" si="51"/>
        <v>19736.511</v>
      </c>
      <c r="V238" s="117">
        <f>W238</f>
        <v>263505.0166245</v>
      </c>
      <c r="W238" s="117">
        <f t="shared" si="52"/>
        <v>263505.0166245</v>
      </c>
      <c r="X238" s="117">
        <f t="shared" si="53"/>
        <v>20723.33655</v>
      </c>
      <c r="Y238" s="135"/>
    </row>
    <row r="239" spans="1:25" ht="12.75" customHeight="1">
      <c r="A239" s="20"/>
      <c r="B239" s="22"/>
      <c r="C239" s="22"/>
      <c r="D239" s="53"/>
      <c r="E239" s="54" t="s">
        <v>5</v>
      </c>
      <c r="F239" s="111"/>
      <c r="G239" s="243"/>
      <c r="H239" s="243"/>
      <c r="I239" s="243"/>
      <c r="J239" s="243"/>
      <c r="K239" s="243"/>
      <c r="L239" s="243"/>
      <c r="M239" s="116">
        <f t="shared" si="44"/>
        <v>0</v>
      </c>
      <c r="N239" s="117">
        <f t="shared" si="45"/>
        <v>0</v>
      </c>
      <c r="O239" s="117">
        <f t="shared" si="46"/>
        <v>0</v>
      </c>
      <c r="P239" s="117">
        <f t="shared" si="57"/>
        <v>0</v>
      </c>
      <c r="Q239" s="117">
        <f t="shared" si="47"/>
        <v>0</v>
      </c>
      <c r="R239" s="117">
        <f t="shared" si="48"/>
        <v>0</v>
      </c>
      <c r="S239" s="117">
        <f t="shared" si="49"/>
        <v>0</v>
      </c>
      <c r="T239" s="117">
        <f t="shared" si="50"/>
        <v>0</v>
      </c>
      <c r="U239" s="117">
        <f t="shared" si="51"/>
        <v>0</v>
      </c>
      <c r="V239" s="26"/>
      <c r="W239" s="117">
        <f t="shared" si="52"/>
        <v>0</v>
      </c>
      <c r="X239" s="117">
        <f t="shared" si="53"/>
        <v>0</v>
      </c>
      <c r="Y239" s="74"/>
    </row>
    <row r="240" spans="1:25" s="119" customFormat="1" ht="25.5" customHeight="1">
      <c r="A240" s="126"/>
      <c r="B240" s="127"/>
      <c r="C240" s="127"/>
      <c r="D240" s="116"/>
      <c r="E240" s="121" t="s">
        <v>608</v>
      </c>
      <c r="F240" s="128"/>
      <c r="G240" s="246">
        <f>H240+I240</f>
        <v>183954.5</v>
      </c>
      <c r="H240" s="246">
        <f>H241+H242+H243</f>
        <v>183954.5</v>
      </c>
      <c r="I240" s="246"/>
      <c r="J240" s="246">
        <f>K240+L240</f>
        <v>230477</v>
      </c>
      <c r="K240" s="246">
        <f>K241+K242+K243</f>
        <v>215327</v>
      </c>
      <c r="L240" s="246">
        <v>15150</v>
      </c>
      <c r="M240" s="116">
        <f t="shared" si="44"/>
        <v>255371.3865</v>
      </c>
      <c r="N240" s="117">
        <f t="shared" si="45"/>
        <v>236752.0365</v>
      </c>
      <c r="O240" s="117">
        <f t="shared" si="46"/>
        <v>18619.35</v>
      </c>
      <c r="P240" s="117">
        <f t="shared" si="57"/>
        <v>24894.386499999993</v>
      </c>
      <c r="Q240" s="117">
        <f t="shared" si="47"/>
        <v>21425.036499999987</v>
      </c>
      <c r="R240" s="117">
        <f t="shared" si="48"/>
        <v>3469.3499999999985</v>
      </c>
      <c r="S240" s="117">
        <f t="shared" si="49"/>
        <v>270693.66969</v>
      </c>
      <c r="T240" s="117">
        <f t="shared" si="50"/>
        <v>250957.15868999998</v>
      </c>
      <c r="U240" s="117">
        <f t="shared" si="51"/>
        <v>19736.511</v>
      </c>
      <c r="V240" s="117">
        <f>W240</f>
        <v>263505.0166245</v>
      </c>
      <c r="W240" s="117">
        <f t="shared" si="52"/>
        <v>263505.0166245</v>
      </c>
      <c r="X240" s="117">
        <f t="shared" si="53"/>
        <v>20723.33655</v>
      </c>
      <c r="Y240" s="123"/>
    </row>
    <row r="241" spans="1:25" ht="24" customHeight="1">
      <c r="A241" s="20"/>
      <c r="B241" s="22"/>
      <c r="C241" s="22"/>
      <c r="D241" s="53"/>
      <c r="E241" s="54" t="s">
        <v>456</v>
      </c>
      <c r="F241" s="111" t="s">
        <v>457</v>
      </c>
      <c r="G241" s="250">
        <f>H241</f>
        <v>183954.5</v>
      </c>
      <c r="H241" s="250">
        <v>183954.5</v>
      </c>
      <c r="I241" s="241"/>
      <c r="J241" s="250">
        <f>K241</f>
        <v>215327</v>
      </c>
      <c r="K241" s="250">
        <v>215327</v>
      </c>
      <c r="L241" s="241"/>
      <c r="M241" s="116">
        <f t="shared" si="44"/>
        <v>236752.0365</v>
      </c>
      <c r="N241" s="117">
        <f t="shared" si="45"/>
        <v>236752.0365</v>
      </c>
      <c r="O241" s="117">
        <f t="shared" si="46"/>
        <v>0</v>
      </c>
      <c r="P241" s="117">
        <f t="shared" si="57"/>
        <v>21425.036499999987</v>
      </c>
      <c r="Q241" s="117">
        <f t="shared" si="47"/>
        <v>21425.036499999987</v>
      </c>
      <c r="R241" s="117">
        <f t="shared" si="48"/>
        <v>0</v>
      </c>
      <c r="S241" s="117">
        <f t="shared" si="49"/>
        <v>250957.15868999998</v>
      </c>
      <c r="T241" s="117">
        <f t="shared" si="50"/>
        <v>250957.15868999998</v>
      </c>
      <c r="U241" s="117">
        <f t="shared" si="51"/>
        <v>0</v>
      </c>
      <c r="V241" s="26">
        <f>W241</f>
        <v>263505.0166245</v>
      </c>
      <c r="W241" s="117">
        <f t="shared" si="52"/>
        <v>263505.0166245</v>
      </c>
      <c r="X241" s="117">
        <f t="shared" si="53"/>
        <v>0</v>
      </c>
      <c r="Y241" s="74"/>
    </row>
    <row r="242" spans="1:25" ht="24" customHeight="1">
      <c r="A242" s="20"/>
      <c r="B242" s="22"/>
      <c r="C242" s="22"/>
      <c r="D242" s="53"/>
      <c r="E242" s="147" t="s">
        <v>661</v>
      </c>
      <c r="F242" s="148">
        <v>4639</v>
      </c>
      <c r="G242" s="250">
        <f>H242</f>
        <v>0</v>
      </c>
      <c r="H242" s="250"/>
      <c r="I242" s="241"/>
      <c r="J242" s="250">
        <f>K242</f>
        <v>0</v>
      </c>
      <c r="K242" s="250"/>
      <c r="L242" s="241"/>
      <c r="M242" s="116">
        <f t="shared" si="44"/>
        <v>0</v>
      </c>
      <c r="N242" s="117">
        <f t="shared" si="45"/>
        <v>0</v>
      </c>
      <c r="O242" s="117">
        <f t="shared" si="46"/>
        <v>0</v>
      </c>
      <c r="P242" s="117">
        <f t="shared" si="57"/>
        <v>0</v>
      </c>
      <c r="Q242" s="117">
        <f t="shared" si="47"/>
        <v>0</v>
      </c>
      <c r="R242" s="117">
        <f t="shared" si="48"/>
        <v>0</v>
      </c>
      <c r="S242" s="117">
        <f t="shared" si="49"/>
        <v>0</v>
      </c>
      <c r="T242" s="117">
        <f t="shared" si="50"/>
        <v>0</v>
      </c>
      <c r="U242" s="117">
        <f t="shared" si="51"/>
        <v>0</v>
      </c>
      <c r="V242" s="26">
        <f>W242</f>
        <v>0</v>
      </c>
      <c r="W242" s="117">
        <f t="shared" si="52"/>
        <v>0</v>
      </c>
      <c r="X242" s="117">
        <f t="shared" si="53"/>
        <v>0</v>
      </c>
      <c r="Y242" s="74"/>
    </row>
    <row r="243" spans="1:25" ht="24" customHeight="1">
      <c r="A243" s="20"/>
      <c r="B243" s="22"/>
      <c r="C243" s="22"/>
      <c r="D243" s="53"/>
      <c r="E243" s="56" t="s">
        <v>522</v>
      </c>
      <c r="F243" s="148">
        <v>5112</v>
      </c>
      <c r="G243" s="250">
        <f>H243</f>
        <v>0</v>
      </c>
      <c r="H243" s="250"/>
      <c r="I243" s="241"/>
      <c r="J243" s="250">
        <f>K243</f>
        <v>0</v>
      </c>
      <c r="K243" s="250"/>
      <c r="L243" s="293">
        <v>15150</v>
      </c>
      <c r="M243" s="116">
        <f t="shared" si="44"/>
        <v>18619.35</v>
      </c>
      <c r="N243" s="117">
        <f t="shared" si="45"/>
        <v>0</v>
      </c>
      <c r="O243" s="117">
        <f t="shared" si="46"/>
        <v>18619.35</v>
      </c>
      <c r="P243" s="117">
        <f t="shared" si="57"/>
        <v>18619.35</v>
      </c>
      <c r="Q243" s="117">
        <f t="shared" si="47"/>
        <v>0</v>
      </c>
      <c r="R243" s="117">
        <f t="shared" si="48"/>
        <v>3469.3499999999985</v>
      </c>
      <c r="S243" s="117">
        <f t="shared" si="49"/>
        <v>19736.511</v>
      </c>
      <c r="T243" s="117">
        <f t="shared" si="50"/>
        <v>0</v>
      </c>
      <c r="U243" s="117">
        <f t="shared" si="51"/>
        <v>19736.511</v>
      </c>
      <c r="V243" s="26">
        <f>W243</f>
        <v>0</v>
      </c>
      <c r="W243" s="117">
        <f t="shared" si="52"/>
        <v>0</v>
      </c>
      <c r="X243" s="117">
        <f t="shared" si="53"/>
        <v>20723.33655</v>
      </c>
      <c r="Y243" s="74"/>
    </row>
    <row r="244" spans="1:25" ht="15" customHeight="1">
      <c r="A244" s="20"/>
      <c r="B244" s="22"/>
      <c r="C244" s="22"/>
      <c r="D244" s="53"/>
      <c r="E244" s="206" t="s">
        <v>709</v>
      </c>
      <c r="F244" s="195">
        <v>5113</v>
      </c>
      <c r="G244" s="241">
        <f>I244+H244</f>
        <v>68</v>
      </c>
      <c r="H244" s="241"/>
      <c r="I244" s="241">
        <v>68</v>
      </c>
      <c r="J244" s="241">
        <f>L244+K244</f>
        <v>0</v>
      </c>
      <c r="K244" s="241"/>
      <c r="L244" s="241"/>
      <c r="M244" s="116">
        <f t="shared" si="44"/>
        <v>0</v>
      </c>
      <c r="N244" s="117">
        <f t="shared" si="45"/>
        <v>0</v>
      </c>
      <c r="O244" s="117">
        <f t="shared" si="46"/>
        <v>0</v>
      </c>
      <c r="P244" s="117">
        <f t="shared" si="57"/>
        <v>0</v>
      </c>
      <c r="Q244" s="117">
        <f t="shared" si="47"/>
        <v>0</v>
      </c>
      <c r="R244" s="117">
        <f t="shared" si="48"/>
        <v>0</v>
      </c>
      <c r="S244" s="117">
        <f t="shared" si="49"/>
        <v>0</v>
      </c>
      <c r="T244" s="117">
        <f t="shared" si="50"/>
        <v>0</v>
      </c>
      <c r="U244" s="117">
        <f t="shared" si="51"/>
        <v>0</v>
      </c>
      <c r="V244" s="26"/>
      <c r="W244" s="117">
        <f t="shared" si="52"/>
        <v>0</v>
      </c>
      <c r="X244" s="117">
        <f t="shared" si="53"/>
        <v>0</v>
      </c>
      <c r="Y244" s="74"/>
    </row>
    <row r="245" spans="1:25" s="136" customFormat="1" ht="12.75" customHeight="1">
      <c r="A245" s="130" t="s">
        <v>315</v>
      </c>
      <c r="B245" s="131" t="s">
        <v>302</v>
      </c>
      <c r="C245" s="131" t="s">
        <v>222</v>
      </c>
      <c r="D245" s="131" t="s">
        <v>238</v>
      </c>
      <c r="E245" s="132" t="s">
        <v>316</v>
      </c>
      <c r="F245" s="133"/>
      <c r="G245" s="247">
        <f>H245</f>
        <v>111100</v>
      </c>
      <c r="H245" s="247">
        <f>H247</f>
        <v>111100</v>
      </c>
      <c r="I245" s="247"/>
      <c r="J245" s="247">
        <f>K245</f>
        <v>68100</v>
      </c>
      <c r="K245" s="247">
        <f>K247</f>
        <v>68100</v>
      </c>
      <c r="L245" s="247"/>
      <c r="M245" s="116">
        <f t="shared" si="44"/>
        <v>74875.95</v>
      </c>
      <c r="N245" s="117">
        <f t="shared" si="45"/>
        <v>74875.95</v>
      </c>
      <c r="O245" s="117">
        <f t="shared" si="46"/>
        <v>0</v>
      </c>
      <c r="P245" s="117">
        <f t="shared" si="57"/>
        <v>6775.949999999997</v>
      </c>
      <c r="Q245" s="117">
        <f t="shared" si="47"/>
        <v>6775.949999999997</v>
      </c>
      <c r="R245" s="117">
        <f t="shared" si="48"/>
        <v>0</v>
      </c>
      <c r="S245" s="117">
        <f t="shared" si="49"/>
        <v>79368.507</v>
      </c>
      <c r="T245" s="117">
        <f t="shared" si="50"/>
        <v>79368.507</v>
      </c>
      <c r="U245" s="117">
        <f t="shared" si="51"/>
        <v>0</v>
      </c>
      <c r="V245" s="117">
        <f>W245</f>
        <v>83336.93235</v>
      </c>
      <c r="W245" s="117">
        <f t="shared" si="52"/>
        <v>83336.93235</v>
      </c>
      <c r="X245" s="117">
        <f t="shared" si="53"/>
        <v>0</v>
      </c>
      <c r="Y245" s="135"/>
    </row>
    <row r="246" spans="1:25" ht="13.5" customHeight="1">
      <c r="A246" s="20"/>
      <c r="B246" s="22"/>
      <c r="C246" s="22"/>
      <c r="D246" s="53"/>
      <c r="E246" s="54" t="s">
        <v>5</v>
      </c>
      <c r="F246" s="111"/>
      <c r="G246" s="243"/>
      <c r="H246" s="243"/>
      <c r="I246" s="243"/>
      <c r="J246" s="243"/>
      <c r="K246" s="243"/>
      <c r="L246" s="243"/>
      <c r="M246" s="116">
        <f t="shared" si="44"/>
        <v>0</v>
      </c>
      <c r="N246" s="117">
        <f t="shared" si="45"/>
        <v>0</v>
      </c>
      <c r="O246" s="117">
        <f t="shared" si="46"/>
        <v>0</v>
      </c>
      <c r="P246" s="117">
        <f t="shared" si="57"/>
        <v>0</v>
      </c>
      <c r="Q246" s="117">
        <f t="shared" si="47"/>
        <v>0</v>
      </c>
      <c r="R246" s="117">
        <f t="shared" si="48"/>
        <v>0</v>
      </c>
      <c r="S246" s="117">
        <f t="shared" si="49"/>
        <v>0</v>
      </c>
      <c r="T246" s="117">
        <f t="shared" si="50"/>
        <v>0</v>
      </c>
      <c r="U246" s="117">
        <f t="shared" si="51"/>
        <v>0</v>
      </c>
      <c r="V246" s="26"/>
      <c r="W246" s="117">
        <f t="shared" si="52"/>
        <v>0</v>
      </c>
      <c r="X246" s="117">
        <f t="shared" si="53"/>
        <v>0</v>
      </c>
      <c r="Y246" s="74"/>
    </row>
    <row r="247" spans="1:25" s="119" customFormat="1" ht="15.75" customHeight="1">
      <c r="A247" s="126"/>
      <c r="B247" s="127"/>
      <c r="C247" s="127"/>
      <c r="D247" s="116"/>
      <c r="E247" s="121" t="s">
        <v>679</v>
      </c>
      <c r="F247" s="128"/>
      <c r="G247" s="246">
        <f aca="true" t="shared" si="58" ref="G247:G256">H247</f>
        <v>111100</v>
      </c>
      <c r="H247" s="246">
        <f>H248++H249+H250+H251+H252+H253+H254+H255+H256</f>
        <v>111100</v>
      </c>
      <c r="I247" s="246"/>
      <c r="J247" s="246">
        <f>K247</f>
        <v>68100</v>
      </c>
      <c r="K247" s="246">
        <f>K248++K249+K250+K251+K252+K253+K254+K255+K256</f>
        <v>68100</v>
      </c>
      <c r="L247" s="246"/>
      <c r="M247" s="116">
        <f t="shared" si="44"/>
        <v>74875.95</v>
      </c>
      <c r="N247" s="117">
        <f t="shared" si="45"/>
        <v>74875.95</v>
      </c>
      <c r="O247" s="117">
        <f t="shared" si="46"/>
        <v>0</v>
      </c>
      <c r="P247" s="117">
        <f t="shared" si="57"/>
        <v>6775.949999999997</v>
      </c>
      <c r="Q247" s="117">
        <f t="shared" si="47"/>
        <v>6775.949999999997</v>
      </c>
      <c r="R247" s="117">
        <f t="shared" si="48"/>
        <v>0</v>
      </c>
      <c r="S247" s="117">
        <f t="shared" si="49"/>
        <v>79368.507</v>
      </c>
      <c r="T247" s="117">
        <f t="shared" si="50"/>
        <v>79368.507</v>
      </c>
      <c r="U247" s="117">
        <f t="shared" si="51"/>
        <v>0</v>
      </c>
      <c r="V247" s="117">
        <f aca="true" t="shared" si="59" ref="V247:V254">W247</f>
        <v>83336.93235</v>
      </c>
      <c r="W247" s="117">
        <f t="shared" si="52"/>
        <v>83336.93235</v>
      </c>
      <c r="X247" s="117">
        <f t="shared" si="53"/>
        <v>0</v>
      </c>
      <c r="Y247" s="123"/>
    </row>
    <row r="248" spans="1:25" ht="12.75" customHeight="1">
      <c r="A248" s="20"/>
      <c r="B248" s="22"/>
      <c r="C248" s="22"/>
      <c r="D248" s="53"/>
      <c r="E248" s="162" t="s">
        <v>680</v>
      </c>
      <c r="F248" s="163" t="s">
        <v>414</v>
      </c>
      <c r="G248" s="249">
        <f t="shared" si="58"/>
        <v>0</v>
      </c>
      <c r="H248" s="249"/>
      <c r="I248" s="241"/>
      <c r="J248" s="249">
        <f>K248</f>
        <v>0</v>
      </c>
      <c r="K248" s="249"/>
      <c r="L248" s="241"/>
      <c r="M248" s="116">
        <f t="shared" si="44"/>
        <v>0</v>
      </c>
      <c r="N248" s="117">
        <f t="shared" si="45"/>
        <v>0</v>
      </c>
      <c r="O248" s="117">
        <f t="shared" si="46"/>
        <v>0</v>
      </c>
      <c r="P248" s="117">
        <f t="shared" si="57"/>
        <v>0</v>
      </c>
      <c r="Q248" s="117">
        <f t="shared" si="47"/>
        <v>0</v>
      </c>
      <c r="R248" s="117">
        <f t="shared" si="48"/>
        <v>0</v>
      </c>
      <c r="S248" s="117">
        <f t="shared" si="49"/>
        <v>0</v>
      </c>
      <c r="T248" s="117">
        <f t="shared" si="50"/>
        <v>0</v>
      </c>
      <c r="U248" s="117">
        <f t="shared" si="51"/>
        <v>0</v>
      </c>
      <c r="V248" s="26">
        <f t="shared" si="59"/>
        <v>0</v>
      </c>
      <c r="W248" s="117">
        <f t="shared" si="52"/>
        <v>0</v>
      </c>
      <c r="X248" s="117">
        <f t="shared" si="53"/>
        <v>0</v>
      </c>
      <c r="Y248" s="74"/>
    </row>
    <row r="249" spans="1:25" ht="12.75" customHeight="1">
      <c r="A249" s="20"/>
      <c r="B249" s="22"/>
      <c r="C249" s="22"/>
      <c r="D249" s="53"/>
      <c r="E249" s="147" t="s">
        <v>673</v>
      </c>
      <c r="F249" s="148" t="s">
        <v>418</v>
      </c>
      <c r="G249" s="249">
        <f t="shared" si="58"/>
        <v>0</v>
      </c>
      <c r="H249" s="249"/>
      <c r="I249" s="241"/>
      <c r="J249" s="249">
        <f aca="true" t="shared" si="60" ref="J249:J256">K249</f>
        <v>0</v>
      </c>
      <c r="K249" s="249"/>
      <c r="L249" s="241"/>
      <c r="M249" s="116">
        <f t="shared" si="44"/>
        <v>0</v>
      </c>
      <c r="N249" s="117">
        <f t="shared" si="45"/>
        <v>0</v>
      </c>
      <c r="O249" s="117">
        <f t="shared" si="46"/>
        <v>0</v>
      </c>
      <c r="P249" s="117">
        <f t="shared" si="57"/>
        <v>0</v>
      </c>
      <c r="Q249" s="117">
        <f t="shared" si="47"/>
        <v>0</v>
      </c>
      <c r="R249" s="117">
        <f t="shared" si="48"/>
        <v>0</v>
      </c>
      <c r="S249" s="117">
        <f t="shared" si="49"/>
        <v>0</v>
      </c>
      <c r="T249" s="117">
        <f t="shared" si="50"/>
        <v>0</v>
      </c>
      <c r="U249" s="117">
        <f t="shared" si="51"/>
        <v>0</v>
      </c>
      <c r="V249" s="26">
        <f t="shared" si="59"/>
        <v>0</v>
      </c>
      <c r="W249" s="117">
        <f t="shared" si="52"/>
        <v>0</v>
      </c>
      <c r="X249" s="117">
        <f t="shared" si="53"/>
        <v>0</v>
      </c>
      <c r="Y249" s="74"/>
    </row>
    <row r="250" spans="1:25" ht="12.75" customHeight="1">
      <c r="A250" s="20"/>
      <c r="B250" s="22"/>
      <c r="C250" s="22"/>
      <c r="D250" s="53"/>
      <c r="E250" s="54" t="s">
        <v>421</v>
      </c>
      <c r="F250" s="111" t="s">
        <v>422</v>
      </c>
      <c r="G250" s="249">
        <f t="shared" si="58"/>
        <v>800</v>
      </c>
      <c r="H250" s="249">
        <v>800</v>
      </c>
      <c r="I250" s="241"/>
      <c r="J250" s="249">
        <f t="shared" si="60"/>
        <v>3100</v>
      </c>
      <c r="K250" s="249">
        <v>3100</v>
      </c>
      <c r="L250" s="241"/>
      <c r="M250" s="116">
        <f t="shared" si="44"/>
        <v>3408.45</v>
      </c>
      <c r="N250" s="117">
        <f t="shared" si="45"/>
        <v>3408.45</v>
      </c>
      <c r="O250" s="117">
        <f t="shared" si="46"/>
        <v>0</v>
      </c>
      <c r="P250" s="117">
        <f t="shared" si="57"/>
        <v>308.4499999999998</v>
      </c>
      <c r="Q250" s="117">
        <f t="shared" si="47"/>
        <v>308.4499999999998</v>
      </c>
      <c r="R250" s="117">
        <f t="shared" si="48"/>
        <v>0</v>
      </c>
      <c r="S250" s="117">
        <f t="shared" si="49"/>
        <v>3612.957</v>
      </c>
      <c r="T250" s="117">
        <f t="shared" si="50"/>
        <v>3612.957</v>
      </c>
      <c r="U250" s="117">
        <f t="shared" si="51"/>
        <v>0</v>
      </c>
      <c r="V250" s="26">
        <f t="shared" si="59"/>
        <v>3793.6048499999997</v>
      </c>
      <c r="W250" s="117">
        <f t="shared" si="52"/>
        <v>3793.6048499999997</v>
      </c>
      <c r="X250" s="117">
        <f t="shared" si="53"/>
        <v>0</v>
      </c>
      <c r="Y250" s="74"/>
    </row>
    <row r="251" spans="1:25" ht="12.75" customHeight="1">
      <c r="A251" s="20"/>
      <c r="B251" s="22"/>
      <c r="C251" s="22"/>
      <c r="D251" s="53"/>
      <c r="E251" s="54" t="s">
        <v>436</v>
      </c>
      <c r="F251" s="111" t="s">
        <v>435</v>
      </c>
      <c r="G251" s="249">
        <f t="shared" si="58"/>
        <v>0</v>
      </c>
      <c r="H251" s="249"/>
      <c r="I251" s="241"/>
      <c r="J251" s="249">
        <f>K251</f>
        <v>0</v>
      </c>
      <c r="K251" s="249"/>
      <c r="L251" s="241"/>
      <c r="M251" s="116">
        <f t="shared" si="44"/>
        <v>0</v>
      </c>
      <c r="N251" s="117">
        <f t="shared" si="45"/>
        <v>0</v>
      </c>
      <c r="O251" s="117">
        <f t="shared" si="46"/>
        <v>0</v>
      </c>
      <c r="P251" s="117">
        <f t="shared" si="57"/>
        <v>0</v>
      </c>
      <c r="Q251" s="117">
        <f t="shared" si="47"/>
        <v>0</v>
      </c>
      <c r="R251" s="117">
        <f t="shared" si="48"/>
        <v>0</v>
      </c>
      <c r="S251" s="117">
        <f t="shared" si="49"/>
        <v>0</v>
      </c>
      <c r="T251" s="117">
        <f t="shared" si="50"/>
        <v>0</v>
      </c>
      <c r="U251" s="117">
        <f t="shared" si="51"/>
        <v>0</v>
      </c>
      <c r="V251" s="26">
        <f t="shared" si="59"/>
        <v>0</v>
      </c>
      <c r="W251" s="117">
        <f t="shared" si="52"/>
        <v>0</v>
      </c>
      <c r="X251" s="117">
        <f t="shared" si="53"/>
        <v>0</v>
      </c>
      <c r="Y251" s="74"/>
    </row>
    <row r="252" spans="1:25" ht="12.75" customHeight="1">
      <c r="A252" s="20"/>
      <c r="B252" s="22"/>
      <c r="C252" s="22"/>
      <c r="D252" s="53"/>
      <c r="E252" s="54" t="s">
        <v>440</v>
      </c>
      <c r="F252" s="111" t="s">
        <v>439</v>
      </c>
      <c r="G252" s="249">
        <f t="shared" si="58"/>
        <v>49300</v>
      </c>
      <c r="H252" s="249">
        <v>49300</v>
      </c>
      <c r="I252" s="241"/>
      <c r="J252" s="249">
        <f t="shared" si="60"/>
        <v>30000</v>
      </c>
      <c r="K252" s="249">
        <v>30000</v>
      </c>
      <c r="L252" s="241"/>
      <c r="M252" s="116">
        <f t="shared" si="44"/>
        <v>32985</v>
      </c>
      <c r="N252" s="117">
        <f t="shared" si="45"/>
        <v>32985</v>
      </c>
      <c r="O252" s="117">
        <f t="shared" si="46"/>
        <v>0</v>
      </c>
      <c r="P252" s="117">
        <f t="shared" si="57"/>
        <v>2985</v>
      </c>
      <c r="Q252" s="117">
        <f t="shared" si="47"/>
        <v>2985</v>
      </c>
      <c r="R252" s="117">
        <f t="shared" si="48"/>
        <v>0</v>
      </c>
      <c r="S252" s="117">
        <f t="shared" si="49"/>
        <v>34964.1</v>
      </c>
      <c r="T252" s="117">
        <f t="shared" si="50"/>
        <v>34964.1</v>
      </c>
      <c r="U252" s="117">
        <f t="shared" si="51"/>
        <v>0</v>
      </c>
      <c r="V252" s="26">
        <f t="shared" si="59"/>
        <v>36712.305</v>
      </c>
      <c r="W252" s="117">
        <f t="shared" si="52"/>
        <v>36712.305</v>
      </c>
      <c r="X252" s="117">
        <f t="shared" si="53"/>
        <v>0</v>
      </c>
      <c r="Y252" s="74"/>
    </row>
    <row r="253" spans="1:25" ht="12.75" customHeight="1">
      <c r="A253" s="20"/>
      <c r="B253" s="22"/>
      <c r="C253" s="22"/>
      <c r="D253" s="53"/>
      <c r="E253" s="147" t="s">
        <v>675</v>
      </c>
      <c r="F253" s="148" t="s">
        <v>443</v>
      </c>
      <c r="G253" s="249">
        <f t="shared" si="58"/>
        <v>61000</v>
      </c>
      <c r="H253" s="249">
        <v>61000</v>
      </c>
      <c r="I253" s="241"/>
      <c r="J253" s="249">
        <f t="shared" si="60"/>
        <v>35000</v>
      </c>
      <c r="K253" s="249">
        <v>35000</v>
      </c>
      <c r="L253" s="241"/>
      <c r="M253" s="116">
        <f t="shared" si="44"/>
        <v>38482.5</v>
      </c>
      <c r="N253" s="117">
        <f t="shared" si="45"/>
        <v>38482.5</v>
      </c>
      <c r="O253" s="117">
        <f t="shared" si="46"/>
        <v>0</v>
      </c>
      <c r="P253" s="117">
        <f t="shared" si="57"/>
        <v>3482.5</v>
      </c>
      <c r="Q253" s="117">
        <f t="shared" si="47"/>
        <v>3482.5</v>
      </c>
      <c r="R253" s="117">
        <f t="shared" si="48"/>
        <v>0</v>
      </c>
      <c r="S253" s="117">
        <f t="shared" si="49"/>
        <v>40791.45</v>
      </c>
      <c r="T253" s="117">
        <f t="shared" si="50"/>
        <v>40791.45</v>
      </c>
      <c r="U253" s="117">
        <f t="shared" si="51"/>
        <v>0</v>
      </c>
      <c r="V253" s="26">
        <f t="shared" si="59"/>
        <v>42831.0225</v>
      </c>
      <c r="W253" s="117">
        <f t="shared" si="52"/>
        <v>42831.0225</v>
      </c>
      <c r="X253" s="117">
        <f t="shared" si="53"/>
        <v>0</v>
      </c>
      <c r="Y253" s="74"/>
    </row>
    <row r="254" spans="1:25" ht="24" customHeight="1">
      <c r="A254" s="20"/>
      <c r="B254" s="22"/>
      <c r="C254" s="22"/>
      <c r="D254" s="53"/>
      <c r="E254" s="54" t="s">
        <v>456</v>
      </c>
      <c r="F254" s="111" t="s">
        <v>457</v>
      </c>
      <c r="G254" s="249">
        <f t="shared" si="58"/>
        <v>0</v>
      </c>
      <c r="H254" s="241"/>
      <c r="I254" s="241"/>
      <c r="J254" s="249">
        <f t="shared" si="60"/>
        <v>0</v>
      </c>
      <c r="K254" s="241"/>
      <c r="L254" s="241"/>
      <c r="M254" s="116">
        <f t="shared" si="44"/>
        <v>0</v>
      </c>
      <c r="N254" s="117">
        <f t="shared" si="45"/>
        <v>0</v>
      </c>
      <c r="O254" s="117">
        <f t="shared" si="46"/>
        <v>0</v>
      </c>
      <c r="P254" s="117">
        <f t="shared" si="57"/>
        <v>0</v>
      </c>
      <c r="Q254" s="117">
        <f t="shared" si="47"/>
        <v>0</v>
      </c>
      <c r="R254" s="117">
        <f t="shared" si="48"/>
        <v>0</v>
      </c>
      <c r="S254" s="117">
        <f t="shared" si="49"/>
        <v>0</v>
      </c>
      <c r="T254" s="117">
        <f t="shared" si="50"/>
        <v>0</v>
      </c>
      <c r="U254" s="117">
        <f t="shared" si="51"/>
        <v>0</v>
      </c>
      <c r="V254" s="26">
        <f t="shared" si="59"/>
        <v>0</v>
      </c>
      <c r="W254" s="117">
        <f t="shared" si="52"/>
        <v>0</v>
      </c>
      <c r="X254" s="117">
        <f t="shared" si="53"/>
        <v>0</v>
      </c>
      <c r="Y254" s="74"/>
    </row>
    <row r="255" spans="1:25" ht="19.5" customHeight="1">
      <c r="A255" s="20"/>
      <c r="B255" s="22"/>
      <c r="C255" s="22"/>
      <c r="D255" s="53"/>
      <c r="E255" s="147" t="s">
        <v>662</v>
      </c>
      <c r="F255" s="148" t="s">
        <v>663</v>
      </c>
      <c r="G255" s="249">
        <f t="shared" si="58"/>
        <v>0</v>
      </c>
      <c r="H255" s="241">
        <v>0</v>
      </c>
      <c r="I255" s="241"/>
      <c r="J255" s="249">
        <f t="shared" si="60"/>
        <v>0</v>
      </c>
      <c r="K255" s="241">
        <v>0</v>
      </c>
      <c r="L255" s="241"/>
      <c r="M255" s="116">
        <f t="shared" si="44"/>
        <v>0</v>
      </c>
      <c r="N255" s="117">
        <f t="shared" si="45"/>
        <v>0</v>
      </c>
      <c r="O255" s="117">
        <f t="shared" si="46"/>
        <v>0</v>
      </c>
      <c r="P255" s="117">
        <f t="shared" si="57"/>
        <v>0</v>
      </c>
      <c r="Q255" s="117">
        <f t="shared" si="47"/>
        <v>0</v>
      </c>
      <c r="R255" s="117">
        <f t="shared" si="48"/>
        <v>0</v>
      </c>
      <c r="S255" s="117">
        <f t="shared" si="49"/>
        <v>0</v>
      </c>
      <c r="T255" s="117">
        <f t="shared" si="50"/>
        <v>0</v>
      </c>
      <c r="U255" s="117">
        <f t="shared" si="51"/>
        <v>0</v>
      </c>
      <c r="V255" s="26"/>
      <c r="W255" s="117">
        <f t="shared" si="52"/>
        <v>0</v>
      </c>
      <c r="X255" s="117">
        <f t="shared" si="53"/>
        <v>0</v>
      </c>
      <c r="Y255" s="74"/>
    </row>
    <row r="256" spans="1:25" s="6" customFormat="1" ht="21.75" customHeight="1">
      <c r="A256" s="10"/>
      <c r="B256" s="11"/>
      <c r="C256" s="11"/>
      <c r="D256" s="46"/>
      <c r="E256" s="162" t="s">
        <v>676</v>
      </c>
      <c r="F256" s="163" t="s">
        <v>677</v>
      </c>
      <c r="G256" s="250">
        <f t="shared" si="58"/>
        <v>0</v>
      </c>
      <c r="H256" s="217"/>
      <c r="I256" s="248"/>
      <c r="J256" s="250">
        <f t="shared" si="60"/>
        <v>0</v>
      </c>
      <c r="K256" s="217"/>
      <c r="L256" s="248"/>
      <c r="M256" s="116">
        <f t="shared" si="44"/>
        <v>0</v>
      </c>
      <c r="N256" s="117">
        <f t="shared" si="45"/>
        <v>0</v>
      </c>
      <c r="O256" s="117">
        <f t="shared" si="46"/>
        <v>0</v>
      </c>
      <c r="P256" s="117">
        <f t="shared" si="57"/>
        <v>0</v>
      </c>
      <c r="Q256" s="117">
        <f t="shared" si="47"/>
        <v>0</v>
      </c>
      <c r="R256" s="117">
        <f t="shared" si="48"/>
        <v>0</v>
      </c>
      <c r="S256" s="117">
        <f t="shared" si="49"/>
        <v>0</v>
      </c>
      <c r="T256" s="117">
        <f t="shared" si="50"/>
        <v>0</v>
      </c>
      <c r="U256" s="117">
        <f t="shared" si="51"/>
        <v>0</v>
      </c>
      <c r="V256" s="26">
        <f>W256</f>
        <v>0</v>
      </c>
      <c r="W256" s="117">
        <f t="shared" si="52"/>
        <v>0</v>
      </c>
      <c r="X256" s="117">
        <f t="shared" si="53"/>
        <v>0</v>
      </c>
      <c r="Y256" s="73"/>
    </row>
    <row r="257" spans="1:25" s="6" customFormat="1" ht="21.75" customHeight="1">
      <c r="A257" s="10"/>
      <c r="B257" s="11"/>
      <c r="C257" s="11"/>
      <c r="D257" s="46"/>
      <c r="E257" s="56" t="s">
        <v>524</v>
      </c>
      <c r="F257" s="111" t="s">
        <v>523</v>
      </c>
      <c r="G257" s="250"/>
      <c r="H257" s="217"/>
      <c r="I257" s="248"/>
      <c r="J257" s="250"/>
      <c r="K257" s="217"/>
      <c r="L257" s="248"/>
      <c r="M257" s="116">
        <f t="shared" si="44"/>
        <v>0</v>
      </c>
      <c r="N257" s="117">
        <f t="shared" si="45"/>
        <v>0</v>
      </c>
      <c r="O257" s="117">
        <f t="shared" si="46"/>
        <v>0</v>
      </c>
      <c r="P257" s="117">
        <f t="shared" si="57"/>
        <v>0</v>
      </c>
      <c r="Q257" s="117">
        <f t="shared" si="47"/>
        <v>0</v>
      </c>
      <c r="R257" s="117">
        <f t="shared" si="48"/>
        <v>0</v>
      </c>
      <c r="S257" s="117">
        <f t="shared" si="49"/>
        <v>0</v>
      </c>
      <c r="T257" s="117">
        <f t="shared" si="50"/>
        <v>0</v>
      </c>
      <c r="U257" s="117">
        <f t="shared" si="51"/>
        <v>0</v>
      </c>
      <c r="V257" s="26"/>
      <c r="W257" s="117">
        <f t="shared" si="52"/>
        <v>0</v>
      </c>
      <c r="X257" s="117">
        <f t="shared" si="53"/>
        <v>0</v>
      </c>
      <c r="Y257" s="73"/>
    </row>
    <row r="258" spans="1:25" ht="12.75" customHeight="1">
      <c r="A258" s="20"/>
      <c r="B258" s="22"/>
      <c r="C258" s="22"/>
      <c r="D258" s="53"/>
      <c r="E258" s="54" t="s">
        <v>532</v>
      </c>
      <c r="F258" s="111" t="s">
        <v>533</v>
      </c>
      <c r="G258" s="249">
        <f>I258</f>
        <v>0</v>
      </c>
      <c r="H258" s="249"/>
      <c r="I258" s="249">
        <v>0</v>
      </c>
      <c r="J258" s="249">
        <f>L258</f>
        <v>0</v>
      </c>
      <c r="K258" s="249"/>
      <c r="L258" s="249"/>
      <c r="M258" s="116">
        <f t="shared" si="44"/>
        <v>0</v>
      </c>
      <c r="N258" s="117">
        <f t="shared" si="45"/>
        <v>0</v>
      </c>
      <c r="O258" s="117">
        <f t="shared" si="46"/>
        <v>0</v>
      </c>
      <c r="P258" s="117">
        <f t="shared" si="57"/>
        <v>0</v>
      </c>
      <c r="Q258" s="117">
        <f t="shared" si="47"/>
        <v>0</v>
      </c>
      <c r="R258" s="117">
        <f t="shared" si="48"/>
        <v>0</v>
      </c>
      <c r="S258" s="117">
        <f t="shared" si="49"/>
        <v>0</v>
      </c>
      <c r="T258" s="117">
        <f t="shared" si="50"/>
        <v>0</v>
      </c>
      <c r="U258" s="117">
        <f t="shared" si="51"/>
        <v>0</v>
      </c>
      <c r="V258" s="26"/>
      <c r="W258" s="117">
        <f t="shared" si="52"/>
        <v>0</v>
      </c>
      <c r="X258" s="117">
        <f t="shared" si="53"/>
        <v>0</v>
      </c>
      <c r="Y258" s="74"/>
    </row>
    <row r="259" spans="1:25" ht="12.75" customHeight="1">
      <c r="A259" s="39"/>
      <c r="B259" s="40"/>
      <c r="C259" s="40"/>
      <c r="D259" s="40"/>
      <c r="E259" s="206" t="s">
        <v>664</v>
      </c>
      <c r="F259" s="195" t="s">
        <v>538</v>
      </c>
      <c r="G259" s="249">
        <f>I259</f>
        <v>0</v>
      </c>
      <c r="H259" s="249"/>
      <c r="I259" s="249">
        <v>0</v>
      </c>
      <c r="J259" s="249">
        <f>L259</f>
        <v>0</v>
      </c>
      <c r="K259" s="249"/>
      <c r="L259" s="249"/>
      <c r="M259" s="116">
        <f t="shared" si="44"/>
        <v>0</v>
      </c>
      <c r="N259" s="117">
        <f t="shared" si="45"/>
        <v>0</v>
      </c>
      <c r="O259" s="117">
        <f t="shared" si="46"/>
        <v>0</v>
      </c>
      <c r="P259" s="117">
        <f t="shared" si="57"/>
        <v>0</v>
      </c>
      <c r="Q259" s="117">
        <f t="shared" si="47"/>
        <v>0</v>
      </c>
      <c r="R259" s="117">
        <f t="shared" si="48"/>
        <v>0</v>
      </c>
      <c r="S259" s="117">
        <f t="shared" si="49"/>
        <v>0</v>
      </c>
      <c r="T259" s="117">
        <f t="shared" si="50"/>
        <v>0</v>
      </c>
      <c r="U259" s="117">
        <f t="shared" si="51"/>
        <v>0</v>
      </c>
      <c r="V259" s="26"/>
      <c r="W259" s="117">
        <f t="shared" si="52"/>
        <v>0</v>
      </c>
      <c r="X259" s="117">
        <f t="shared" si="53"/>
        <v>0</v>
      </c>
      <c r="Y259" s="74"/>
    </row>
    <row r="260" spans="1:25" s="119" customFormat="1" ht="11.25">
      <c r="A260" s="126" t="s">
        <v>327</v>
      </c>
      <c r="B260" s="127" t="s">
        <v>328</v>
      </c>
      <c r="C260" s="127" t="s">
        <v>195</v>
      </c>
      <c r="D260" s="116" t="s">
        <v>195</v>
      </c>
      <c r="E260" s="121" t="s">
        <v>329</v>
      </c>
      <c r="F260" s="128"/>
      <c r="G260" s="246">
        <f>H260+I260</f>
        <v>584959.6</v>
      </c>
      <c r="H260" s="246">
        <f>H262+H279+H291</f>
        <v>558399</v>
      </c>
      <c r="I260" s="246">
        <f>I262+I279+I291</f>
        <v>26560.6</v>
      </c>
      <c r="J260" s="246">
        <f>K260+L260</f>
        <v>733813.9</v>
      </c>
      <c r="K260" s="246">
        <f>K262+K279+K291</f>
        <v>733813.9</v>
      </c>
      <c r="L260" s="246"/>
      <c r="M260" s="116">
        <f t="shared" si="44"/>
        <v>806828.3830500001</v>
      </c>
      <c r="N260" s="117">
        <f t="shared" si="45"/>
        <v>806828.3830500001</v>
      </c>
      <c r="O260" s="117">
        <f t="shared" si="46"/>
        <v>0</v>
      </c>
      <c r="P260" s="117">
        <f t="shared" si="57"/>
        <v>73014.48305000004</v>
      </c>
      <c r="Q260" s="117">
        <f t="shared" si="47"/>
        <v>73014.48305000004</v>
      </c>
      <c r="R260" s="117">
        <f t="shared" si="48"/>
        <v>0</v>
      </c>
      <c r="S260" s="117">
        <f t="shared" si="49"/>
        <v>855238.086033</v>
      </c>
      <c r="T260" s="117">
        <f t="shared" si="50"/>
        <v>855238.086033</v>
      </c>
      <c r="U260" s="117">
        <f t="shared" si="51"/>
        <v>0</v>
      </c>
      <c r="V260" s="117">
        <f>W260+X260</f>
        <v>897999.99033465</v>
      </c>
      <c r="W260" s="117">
        <f t="shared" si="52"/>
        <v>897999.99033465</v>
      </c>
      <c r="X260" s="117">
        <f t="shared" si="53"/>
        <v>0</v>
      </c>
      <c r="Y260" s="123"/>
    </row>
    <row r="261" spans="1:25" ht="12.75" customHeight="1">
      <c r="A261" s="20"/>
      <c r="B261" s="22"/>
      <c r="C261" s="22"/>
      <c r="D261" s="53"/>
      <c r="E261" s="54" t="s">
        <v>5</v>
      </c>
      <c r="F261" s="111"/>
      <c r="G261" s="243"/>
      <c r="H261" s="243"/>
      <c r="I261" s="243"/>
      <c r="J261" s="243"/>
      <c r="K261" s="243"/>
      <c r="L261" s="243"/>
      <c r="M261" s="116">
        <f t="shared" si="44"/>
        <v>0</v>
      </c>
      <c r="N261" s="117">
        <f t="shared" si="45"/>
        <v>0</v>
      </c>
      <c r="O261" s="117">
        <f t="shared" si="46"/>
        <v>0</v>
      </c>
      <c r="P261" s="117">
        <f t="shared" si="57"/>
        <v>0</v>
      </c>
      <c r="Q261" s="117">
        <f t="shared" si="47"/>
        <v>0</v>
      </c>
      <c r="R261" s="117">
        <f t="shared" si="48"/>
        <v>0</v>
      </c>
      <c r="S261" s="117">
        <f t="shared" si="49"/>
        <v>0</v>
      </c>
      <c r="T261" s="117">
        <f t="shared" si="50"/>
        <v>0</v>
      </c>
      <c r="U261" s="117">
        <f t="shared" si="51"/>
        <v>0</v>
      </c>
      <c r="V261" s="26"/>
      <c r="W261" s="117">
        <f t="shared" si="52"/>
        <v>0</v>
      </c>
      <c r="X261" s="117">
        <f t="shared" si="53"/>
        <v>0</v>
      </c>
      <c r="Y261" s="74"/>
    </row>
    <row r="262" spans="1:25" s="119" customFormat="1" ht="21">
      <c r="A262" s="126" t="s">
        <v>330</v>
      </c>
      <c r="B262" s="127" t="s">
        <v>328</v>
      </c>
      <c r="C262" s="127" t="s">
        <v>198</v>
      </c>
      <c r="D262" s="116" t="s">
        <v>195</v>
      </c>
      <c r="E262" s="121" t="s">
        <v>331</v>
      </c>
      <c r="F262" s="128"/>
      <c r="G262" s="246">
        <f>G264</f>
        <v>447776.6</v>
      </c>
      <c r="H262" s="246">
        <f>H264</f>
        <v>421216</v>
      </c>
      <c r="I262" s="246">
        <f>I264</f>
        <v>26560.6</v>
      </c>
      <c r="J262" s="246">
        <f>J264</f>
        <v>600150</v>
      </c>
      <c r="K262" s="246">
        <f>K264</f>
        <v>568000</v>
      </c>
      <c r="L262" s="246">
        <v>32150</v>
      </c>
      <c r="M262" s="116">
        <f t="shared" si="44"/>
        <v>664028.35</v>
      </c>
      <c r="N262" s="117">
        <f t="shared" si="45"/>
        <v>624516</v>
      </c>
      <c r="O262" s="117">
        <f t="shared" si="46"/>
        <v>39512.35</v>
      </c>
      <c r="P262" s="117">
        <f t="shared" si="57"/>
        <v>63878.34999999998</v>
      </c>
      <c r="Q262" s="117">
        <f t="shared" si="47"/>
        <v>56516</v>
      </c>
      <c r="R262" s="117">
        <f t="shared" si="48"/>
        <v>7362.3499999999985</v>
      </c>
      <c r="S262" s="117">
        <f t="shared" si="49"/>
        <v>703870.051</v>
      </c>
      <c r="T262" s="117">
        <f t="shared" si="50"/>
        <v>661986.96</v>
      </c>
      <c r="U262" s="117">
        <f t="shared" si="51"/>
        <v>41883.091</v>
      </c>
      <c r="V262" s="117">
        <f>V264</f>
        <v>739063.55355</v>
      </c>
      <c r="W262" s="117">
        <f t="shared" si="52"/>
        <v>695086.308</v>
      </c>
      <c r="X262" s="117">
        <f t="shared" si="53"/>
        <v>43977.24555</v>
      </c>
      <c r="Y262" s="123"/>
    </row>
    <row r="263" spans="1:25" ht="12.75" customHeight="1">
      <c r="A263" s="20"/>
      <c r="B263" s="22"/>
      <c r="C263" s="22"/>
      <c r="D263" s="53"/>
      <c r="E263" s="54" t="s">
        <v>200</v>
      </c>
      <c r="F263" s="111"/>
      <c r="G263" s="243"/>
      <c r="H263" s="243"/>
      <c r="I263" s="243"/>
      <c r="J263" s="243"/>
      <c r="K263" s="243"/>
      <c r="L263" s="243"/>
      <c r="M263" s="116">
        <f t="shared" si="44"/>
        <v>0</v>
      </c>
      <c r="N263" s="117">
        <f t="shared" si="45"/>
        <v>0</v>
      </c>
      <c r="O263" s="117">
        <f t="shared" si="46"/>
        <v>0</v>
      </c>
      <c r="P263" s="117">
        <f t="shared" si="57"/>
        <v>0</v>
      </c>
      <c r="Q263" s="117">
        <f t="shared" si="47"/>
        <v>0</v>
      </c>
      <c r="R263" s="117">
        <f t="shared" si="48"/>
        <v>0</v>
      </c>
      <c r="S263" s="117">
        <f t="shared" si="49"/>
        <v>0</v>
      </c>
      <c r="T263" s="117">
        <f t="shared" si="50"/>
        <v>0</v>
      </c>
      <c r="U263" s="117">
        <f t="shared" si="51"/>
        <v>0</v>
      </c>
      <c r="V263" s="26"/>
      <c r="W263" s="117">
        <f t="shared" si="52"/>
        <v>0</v>
      </c>
      <c r="X263" s="117">
        <f t="shared" si="53"/>
        <v>0</v>
      </c>
      <c r="Y263" s="74"/>
    </row>
    <row r="264" spans="1:25" s="136" customFormat="1" ht="12.75" customHeight="1">
      <c r="A264" s="130" t="s">
        <v>332</v>
      </c>
      <c r="B264" s="131" t="s">
        <v>328</v>
      </c>
      <c r="C264" s="131" t="s">
        <v>198</v>
      </c>
      <c r="D264" s="131" t="s">
        <v>198</v>
      </c>
      <c r="E264" s="132" t="s">
        <v>333</v>
      </c>
      <c r="F264" s="133"/>
      <c r="G264" s="247">
        <f>G266</f>
        <v>447776.6</v>
      </c>
      <c r="H264" s="247">
        <f>H266</f>
        <v>421216</v>
      </c>
      <c r="I264" s="247">
        <f>I266</f>
        <v>26560.6</v>
      </c>
      <c r="J264" s="247">
        <f>J266</f>
        <v>600150</v>
      </c>
      <c r="K264" s="247">
        <f>K266</f>
        <v>568000</v>
      </c>
      <c r="L264" s="247">
        <v>32150</v>
      </c>
      <c r="M264" s="116">
        <f t="shared" si="44"/>
        <v>664028.35</v>
      </c>
      <c r="N264" s="117">
        <f t="shared" si="45"/>
        <v>624516</v>
      </c>
      <c r="O264" s="117">
        <f t="shared" si="46"/>
        <v>39512.35</v>
      </c>
      <c r="P264" s="117">
        <f t="shared" si="57"/>
        <v>63878.34999999998</v>
      </c>
      <c r="Q264" s="117">
        <f t="shared" si="47"/>
        <v>56516</v>
      </c>
      <c r="R264" s="117">
        <f t="shared" si="48"/>
        <v>7362.3499999999985</v>
      </c>
      <c r="S264" s="117">
        <f t="shared" si="49"/>
        <v>703870.051</v>
      </c>
      <c r="T264" s="117">
        <f t="shared" si="50"/>
        <v>661986.96</v>
      </c>
      <c r="U264" s="117">
        <f t="shared" si="51"/>
        <v>41883.091</v>
      </c>
      <c r="V264" s="117">
        <f>V266</f>
        <v>739063.55355</v>
      </c>
      <c r="W264" s="117">
        <f t="shared" si="52"/>
        <v>695086.308</v>
      </c>
      <c r="X264" s="117">
        <f t="shared" si="53"/>
        <v>43977.24555</v>
      </c>
      <c r="Y264" s="135"/>
    </row>
    <row r="265" spans="1:25" ht="12.75" customHeight="1">
      <c r="A265" s="20"/>
      <c r="B265" s="22"/>
      <c r="C265" s="22"/>
      <c r="D265" s="53"/>
      <c r="E265" s="54" t="s">
        <v>5</v>
      </c>
      <c r="F265" s="111"/>
      <c r="G265" s="243"/>
      <c r="H265" s="243"/>
      <c r="I265" s="243"/>
      <c r="J265" s="243"/>
      <c r="K265" s="243"/>
      <c r="L265" s="243"/>
      <c r="M265" s="116">
        <f t="shared" si="44"/>
        <v>0</v>
      </c>
      <c r="N265" s="117">
        <f t="shared" si="45"/>
        <v>0</v>
      </c>
      <c r="O265" s="117">
        <f t="shared" si="46"/>
        <v>0</v>
      </c>
      <c r="P265" s="117">
        <f t="shared" si="57"/>
        <v>0</v>
      </c>
      <c r="Q265" s="117">
        <f t="shared" si="47"/>
        <v>0</v>
      </c>
      <c r="R265" s="117">
        <f t="shared" si="48"/>
        <v>0</v>
      </c>
      <c r="S265" s="117">
        <f t="shared" si="49"/>
        <v>0</v>
      </c>
      <c r="T265" s="117">
        <f t="shared" si="50"/>
        <v>0</v>
      </c>
      <c r="U265" s="117">
        <f t="shared" si="51"/>
        <v>0</v>
      </c>
      <c r="V265" s="26"/>
      <c r="W265" s="117">
        <f t="shared" si="52"/>
        <v>0</v>
      </c>
      <c r="X265" s="117">
        <f t="shared" si="53"/>
        <v>0</v>
      </c>
      <c r="Y265" s="74"/>
    </row>
    <row r="266" spans="1:25" s="119" customFormat="1" ht="15.75" customHeight="1">
      <c r="A266" s="126"/>
      <c r="B266" s="127"/>
      <c r="C266" s="127"/>
      <c r="D266" s="116"/>
      <c r="E266" s="121" t="s">
        <v>609</v>
      </c>
      <c r="F266" s="128"/>
      <c r="G266" s="246">
        <f>H266+I266</f>
        <v>447776.6</v>
      </c>
      <c r="H266" s="246">
        <f>H267+H268+H269+H270+H271+H272+H273</f>
        <v>421216</v>
      </c>
      <c r="I266" s="246">
        <f>I275+I276+I277+I278+I274</f>
        <v>26560.6</v>
      </c>
      <c r="J266" s="246">
        <f>K266+L266</f>
        <v>600150</v>
      </c>
      <c r="K266" s="246">
        <f>K267+K268+K269+K270+K271+K272+K273</f>
        <v>568000</v>
      </c>
      <c r="L266" s="246">
        <v>32150</v>
      </c>
      <c r="M266" s="116">
        <f aca="true" t="shared" si="61" ref="M266:M321">N266+O266</f>
        <v>664028.35</v>
      </c>
      <c r="N266" s="117">
        <f aca="true" t="shared" si="62" ref="N266:N321">K266*9.95%+K266</f>
        <v>624516</v>
      </c>
      <c r="O266" s="117">
        <f aca="true" t="shared" si="63" ref="O266:O321">L266*22.9%+L266</f>
        <v>39512.35</v>
      </c>
      <c r="P266" s="117">
        <f t="shared" si="57"/>
        <v>63878.34999999998</v>
      </c>
      <c r="Q266" s="117">
        <f aca="true" t="shared" si="64" ref="Q266:Q321">N266-K266</f>
        <v>56516</v>
      </c>
      <c r="R266" s="117">
        <f aca="true" t="shared" si="65" ref="R266:R321">O266-L266</f>
        <v>7362.3499999999985</v>
      </c>
      <c r="S266" s="117">
        <f aca="true" t="shared" si="66" ref="S266:S321">T266+U266</f>
        <v>703870.051</v>
      </c>
      <c r="T266" s="117">
        <f aca="true" t="shared" si="67" ref="T266:T321">N266*0.06+N266</f>
        <v>661986.96</v>
      </c>
      <c r="U266" s="117">
        <f aca="true" t="shared" si="68" ref="U266:U321">O266*0.06+O266</f>
        <v>41883.091</v>
      </c>
      <c r="V266" s="117">
        <f>W266+X266</f>
        <v>739063.55355</v>
      </c>
      <c r="W266" s="117">
        <f aca="true" t="shared" si="69" ref="W266:W321">T266*0.05+T266</f>
        <v>695086.308</v>
      </c>
      <c r="X266" s="117">
        <f aca="true" t="shared" si="70" ref="X266:X321">U266*0.05+U266</f>
        <v>43977.24555</v>
      </c>
      <c r="Y266" s="123"/>
    </row>
    <row r="267" spans="1:25" ht="12.75" customHeight="1">
      <c r="A267" s="20"/>
      <c r="B267" s="22"/>
      <c r="C267" s="22"/>
      <c r="D267" s="53"/>
      <c r="E267" s="54" t="s">
        <v>421</v>
      </c>
      <c r="F267" s="111" t="s">
        <v>422</v>
      </c>
      <c r="G267" s="249">
        <f>H267</f>
        <v>0</v>
      </c>
      <c r="H267" s="249">
        <v>0</v>
      </c>
      <c r="I267" s="241"/>
      <c r="J267" s="249">
        <f>K267</f>
        <v>0</v>
      </c>
      <c r="K267" s="249">
        <v>0</v>
      </c>
      <c r="L267" s="241"/>
      <c r="M267" s="116">
        <f t="shared" si="61"/>
        <v>0</v>
      </c>
      <c r="N267" s="117">
        <f t="shared" si="62"/>
        <v>0</v>
      </c>
      <c r="O267" s="117">
        <f t="shared" si="63"/>
        <v>0</v>
      </c>
      <c r="P267" s="117">
        <f t="shared" si="57"/>
        <v>0</v>
      </c>
      <c r="Q267" s="117">
        <f t="shared" si="64"/>
        <v>0</v>
      </c>
      <c r="R267" s="117">
        <f t="shared" si="65"/>
        <v>0</v>
      </c>
      <c r="S267" s="117">
        <f t="shared" si="66"/>
        <v>0</v>
      </c>
      <c r="T267" s="117">
        <f t="shared" si="67"/>
        <v>0</v>
      </c>
      <c r="U267" s="117">
        <f t="shared" si="68"/>
        <v>0</v>
      </c>
      <c r="V267" s="26">
        <v>0</v>
      </c>
      <c r="W267" s="117">
        <f t="shared" si="69"/>
        <v>0</v>
      </c>
      <c r="X267" s="117">
        <f t="shared" si="70"/>
        <v>0</v>
      </c>
      <c r="Y267" s="74"/>
    </row>
    <row r="268" spans="1:25" ht="21" customHeight="1">
      <c r="A268" s="20"/>
      <c r="B268" s="22"/>
      <c r="C268" s="22"/>
      <c r="D268" s="53"/>
      <c r="E268" s="146" t="s">
        <v>646</v>
      </c>
      <c r="F268" s="137" t="s">
        <v>429</v>
      </c>
      <c r="G268" s="249">
        <f aca="true" t="shared" si="71" ref="G268:G273">H268</f>
        <v>0</v>
      </c>
      <c r="H268" s="249">
        <v>0</v>
      </c>
      <c r="I268" s="241"/>
      <c r="J268" s="249">
        <f aca="true" t="shared" si="72" ref="J268:J273">K268</f>
        <v>0</v>
      </c>
      <c r="K268" s="249">
        <v>0</v>
      </c>
      <c r="L268" s="241"/>
      <c r="M268" s="116">
        <f t="shared" si="61"/>
        <v>0</v>
      </c>
      <c r="N268" s="117">
        <f t="shared" si="62"/>
        <v>0</v>
      </c>
      <c r="O268" s="117">
        <f t="shared" si="63"/>
        <v>0</v>
      </c>
      <c r="P268" s="117">
        <f t="shared" si="57"/>
        <v>0</v>
      </c>
      <c r="Q268" s="117">
        <f t="shared" si="64"/>
        <v>0</v>
      </c>
      <c r="R268" s="117">
        <f t="shared" si="65"/>
        <v>0</v>
      </c>
      <c r="S268" s="117">
        <f t="shared" si="66"/>
        <v>0</v>
      </c>
      <c r="T268" s="117">
        <f t="shared" si="67"/>
        <v>0</v>
      </c>
      <c r="U268" s="117">
        <f t="shared" si="68"/>
        <v>0</v>
      </c>
      <c r="V268" s="26">
        <v>0</v>
      </c>
      <c r="W268" s="117">
        <f t="shared" si="69"/>
        <v>0</v>
      </c>
      <c r="X268" s="117">
        <f t="shared" si="70"/>
        <v>0</v>
      </c>
      <c r="Y268" s="74"/>
    </row>
    <row r="269" spans="1:25" ht="26.25" customHeight="1">
      <c r="A269" s="20"/>
      <c r="B269" s="22"/>
      <c r="C269" s="22"/>
      <c r="D269" s="53"/>
      <c r="E269" s="129" t="s">
        <v>640</v>
      </c>
      <c r="F269" s="137" t="s">
        <v>431</v>
      </c>
      <c r="G269" s="249">
        <f t="shared" si="71"/>
        <v>0</v>
      </c>
      <c r="H269" s="249">
        <v>0</v>
      </c>
      <c r="I269" s="241"/>
      <c r="J269" s="249">
        <f t="shared" si="72"/>
        <v>0</v>
      </c>
      <c r="K269" s="249">
        <v>0</v>
      </c>
      <c r="L269" s="241"/>
      <c r="M269" s="116">
        <f t="shared" si="61"/>
        <v>0</v>
      </c>
      <c r="N269" s="117">
        <f t="shared" si="62"/>
        <v>0</v>
      </c>
      <c r="O269" s="117">
        <f t="shared" si="63"/>
        <v>0</v>
      </c>
      <c r="P269" s="117">
        <f t="shared" si="57"/>
        <v>0</v>
      </c>
      <c r="Q269" s="117">
        <f t="shared" si="64"/>
        <v>0</v>
      </c>
      <c r="R269" s="117">
        <f t="shared" si="65"/>
        <v>0</v>
      </c>
      <c r="S269" s="117">
        <f t="shared" si="66"/>
        <v>0</v>
      </c>
      <c r="T269" s="117">
        <f t="shared" si="67"/>
        <v>0</v>
      </c>
      <c r="U269" s="117">
        <f t="shared" si="68"/>
        <v>0</v>
      </c>
      <c r="V269" s="26">
        <v>0</v>
      </c>
      <c r="W269" s="117">
        <f t="shared" si="69"/>
        <v>0</v>
      </c>
      <c r="X269" s="117">
        <f t="shared" si="70"/>
        <v>0</v>
      </c>
      <c r="Y269" s="74"/>
    </row>
    <row r="270" spans="1:25" ht="12" customHeight="1">
      <c r="A270" s="20"/>
      <c r="B270" s="22"/>
      <c r="C270" s="22"/>
      <c r="D270" s="53"/>
      <c r="E270" s="147" t="s">
        <v>675</v>
      </c>
      <c r="F270" s="148" t="s">
        <v>443</v>
      </c>
      <c r="G270" s="249">
        <f t="shared" si="71"/>
        <v>0</v>
      </c>
      <c r="H270" s="249">
        <v>0</v>
      </c>
      <c r="I270" s="241"/>
      <c r="J270" s="249">
        <f t="shared" si="72"/>
        <v>0</v>
      </c>
      <c r="K270" s="249">
        <v>0</v>
      </c>
      <c r="L270" s="241"/>
      <c r="M270" s="116">
        <f t="shared" si="61"/>
        <v>0</v>
      </c>
      <c r="N270" s="117">
        <f t="shared" si="62"/>
        <v>0</v>
      </c>
      <c r="O270" s="117">
        <f t="shared" si="63"/>
        <v>0</v>
      </c>
      <c r="P270" s="117">
        <f t="shared" si="57"/>
        <v>0</v>
      </c>
      <c r="Q270" s="117">
        <f t="shared" si="64"/>
        <v>0</v>
      </c>
      <c r="R270" s="117">
        <f t="shared" si="65"/>
        <v>0</v>
      </c>
      <c r="S270" s="117">
        <f t="shared" si="66"/>
        <v>0</v>
      </c>
      <c r="T270" s="117">
        <f t="shared" si="67"/>
        <v>0</v>
      </c>
      <c r="U270" s="117">
        <f t="shared" si="68"/>
        <v>0</v>
      </c>
      <c r="V270" s="26"/>
      <c r="W270" s="117">
        <f t="shared" si="69"/>
        <v>0</v>
      </c>
      <c r="X270" s="117">
        <f t="shared" si="70"/>
        <v>0</v>
      </c>
      <c r="Y270" s="74"/>
    </row>
    <row r="271" spans="1:25" ht="21.75" customHeight="1">
      <c r="A271" s="20"/>
      <c r="B271" s="22"/>
      <c r="C271" s="22"/>
      <c r="D271" s="53"/>
      <c r="E271" s="54" t="s">
        <v>456</v>
      </c>
      <c r="F271" s="111" t="s">
        <v>457</v>
      </c>
      <c r="G271" s="250">
        <f t="shared" si="71"/>
        <v>421216</v>
      </c>
      <c r="H271" s="250">
        <v>421216</v>
      </c>
      <c r="I271" s="241"/>
      <c r="J271" s="250">
        <f t="shared" si="72"/>
        <v>568000</v>
      </c>
      <c r="K271" s="250">
        <v>568000</v>
      </c>
      <c r="L271" s="241"/>
      <c r="M271" s="116">
        <f t="shared" si="61"/>
        <v>624516</v>
      </c>
      <c r="N271" s="117">
        <f t="shared" si="62"/>
        <v>624516</v>
      </c>
      <c r="O271" s="117">
        <f t="shared" si="63"/>
        <v>0</v>
      </c>
      <c r="P271" s="117">
        <f t="shared" si="57"/>
        <v>56516</v>
      </c>
      <c r="Q271" s="117">
        <f t="shared" si="64"/>
        <v>56516</v>
      </c>
      <c r="R271" s="117">
        <f t="shared" si="65"/>
        <v>0</v>
      </c>
      <c r="S271" s="117">
        <f t="shared" si="66"/>
        <v>661986.96</v>
      </c>
      <c r="T271" s="117">
        <f t="shared" si="67"/>
        <v>661986.96</v>
      </c>
      <c r="U271" s="117">
        <f t="shared" si="68"/>
        <v>0</v>
      </c>
      <c r="V271" s="26">
        <f>W271</f>
        <v>695086.308</v>
      </c>
      <c r="W271" s="117">
        <f t="shared" si="69"/>
        <v>695086.308</v>
      </c>
      <c r="X271" s="117">
        <f t="shared" si="70"/>
        <v>0</v>
      </c>
      <c r="Y271" s="74"/>
    </row>
    <row r="272" spans="1:25" ht="21.75" customHeight="1">
      <c r="A272" s="20"/>
      <c r="B272" s="22"/>
      <c r="C272" s="22"/>
      <c r="D272" s="53"/>
      <c r="E272" s="147" t="s">
        <v>661</v>
      </c>
      <c r="F272" s="148" t="s">
        <v>469</v>
      </c>
      <c r="G272" s="250">
        <f t="shared" si="71"/>
        <v>0</v>
      </c>
      <c r="H272" s="250"/>
      <c r="I272" s="241"/>
      <c r="J272" s="250">
        <f t="shared" si="72"/>
        <v>0</v>
      </c>
      <c r="K272" s="250"/>
      <c r="L272" s="241"/>
      <c r="M272" s="116">
        <f t="shared" si="61"/>
        <v>0</v>
      </c>
      <c r="N272" s="117">
        <f t="shared" si="62"/>
        <v>0</v>
      </c>
      <c r="O272" s="117">
        <f t="shared" si="63"/>
        <v>0</v>
      </c>
      <c r="P272" s="117">
        <f t="shared" si="57"/>
        <v>0</v>
      </c>
      <c r="Q272" s="117">
        <f t="shared" si="64"/>
        <v>0</v>
      </c>
      <c r="R272" s="117">
        <f t="shared" si="65"/>
        <v>0</v>
      </c>
      <c r="S272" s="117">
        <f t="shared" si="66"/>
        <v>0</v>
      </c>
      <c r="T272" s="117">
        <f t="shared" si="67"/>
        <v>0</v>
      </c>
      <c r="U272" s="117">
        <f t="shared" si="68"/>
        <v>0</v>
      </c>
      <c r="V272" s="26">
        <f>W272</f>
        <v>0</v>
      </c>
      <c r="W272" s="117">
        <f t="shared" si="69"/>
        <v>0</v>
      </c>
      <c r="X272" s="117">
        <f t="shared" si="70"/>
        <v>0</v>
      </c>
      <c r="Y272" s="74"/>
    </row>
    <row r="273" spans="1:25" ht="21.75" customHeight="1">
      <c r="A273" s="184"/>
      <c r="B273" s="185"/>
      <c r="C273" s="185"/>
      <c r="D273" s="186"/>
      <c r="E273" s="162" t="s">
        <v>662</v>
      </c>
      <c r="F273" s="163" t="s">
        <v>663</v>
      </c>
      <c r="G273" s="250">
        <f t="shared" si="71"/>
        <v>0</v>
      </c>
      <c r="H273" s="262"/>
      <c r="I273" s="256"/>
      <c r="J273" s="250">
        <f t="shared" si="72"/>
        <v>0</v>
      </c>
      <c r="K273" s="262"/>
      <c r="L273" s="256"/>
      <c r="M273" s="116">
        <f t="shared" si="61"/>
        <v>0</v>
      </c>
      <c r="N273" s="117">
        <f t="shared" si="62"/>
        <v>0</v>
      </c>
      <c r="O273" s="117">
        <f t="shared" si="63"/>
        <v>0</v>
      </c>
      <c r="P273" s="117">
        <f t="shared" si="57"/>
        <v>0</v>
      </c>
      <c r="Q273" s="117">
        <f t="shared" si="64"/>
        <v>0</v>
      </c>
      <c r="R273" s="117">
        <f t="shared" si="65"/>
        <v>0</v>
      </c>
      <c r="S273" s="117">
        <f t="shared" si="66"/>
        <v>0</v>
      </c>
      <c r="T273" s="117">
        <f t="shared" si="67"/>
        <v>0</v>
      </c>
      <c r="U273" s="117">
        <f t="shared" si="68"/>
        <v>0</v>
      </c>
      <c r="V273" s="187">
        <f>W273</f>
        <v>0</v>
      </c>
      <c r="W273" s="117">
        <f t="shared" si="69"/>
        <v>0</v>
      </c>
      <c r="X273" s="117">
        <f t="shared" si="70"/>
        <v>0</v>
      </c>
      <c r="Y273" s="188"/>
    </row>
    <row r="274" spans="1:25" s="209" customFormat="1" ht="17.25" customHeight="1">
      <c r="A274" s="225"/>
      <c r="B274" s="185"/>
      <c r="C274" s="185"/>
      <c r="D274" s="186"/>
      <c r="E274" s="56" t="s">
        <v>522</v>
      </c>
      <c r="F274" s="111" t="s">
        <v>521</v>
      </c>
      <c r="G274" s="250">
        <f>I274+H274</f>
        <v>18549.2</v>
      </c>
      <c r="H274" s="262"/>
      <c r="I274" s="256">
        <v>18549.2</v>
      </c>
      <c r="J274" s="250">
        <f>L274+K274</f>
        <v>5900</v>
      </c>
      <c r="K274" s="262"/>
      <c r="L274" s="256">
        <v>5900</v>
      </c>
      <c r="M274" s="116">
        <f t="shared" si="61"/>
        <v>7251.1</v>
      </c>
      <c r="N274" s="117">
        <f t="shared" si="62"/>
        <v>0</v>
      </c>
      <c r="O274" s="117">
        <f t="shared" si="63"/>
        <v>7251.1</v>
      </c>
      <c r="P274" s="117">
        <f t="shared" si="57"/>
        <v>1351.1000000000004</v>
      </c>
      <c r="Q274" s="117">
        <f t="shared" si="64"/>
        <v>0</v>
      </c>
      <c r="R274" s="117">
        <f t="shared" si="65"/>
        <v>1351.1000000000004</v>
      </c>
      <c r="S274" s="117">
        <f t="shared" si="66"/>
        <v>7686.166</v>
      </c>
      <c r="T274" s="117">
        <f t="shared" si="67"/>
        <v>0</v>
      </c>
      <c r="U274" s="117">
        <f t="shared" si="68"/>
        <v>7686.166</v>
      </c>
      <c r="V274" s="187"/>
      <c r="W274" s="117">
        <f t="shared" si="69"/>
        <v>0</v>
      </c>
      <c r="X274" s="117">
        <f t="shared" si="70"/>
        <v>8070.4743</v>
      </c>
      <c r="Y274" s="226"/>
    </row>
    <row r="275" spans="1:25" s="209" customFormat="1" ht="18" customHeight="1">
      <c r="A275" s="22"/>
      <c r="B275" s="22"/>
      <c r="C275" s="22"/>
      <c r="D275" s="53"/>
      <c r="E275" s="56" t="s">
        <v>710</v>
      </c>
      <c r="F275" s="111" t="s">
        <v>523</v>
      </c>
      <c r="G275" s="249">
        <f>I275</f>
        <v>8011.4</v>
      </c>
      <c r="H275" s="249"/>
      <c r="I275" s="249">
        <v>8011.4</v>
      </c>
      <c r="J275" s="249">
        <f>L275</f>
        <v>22050</v>
      </c>
      <c r="K275" s="249"/>
      <c r="L275" s="249">
        <v>22050</v>
      </c>
      <c r="M275" s="116">
        <f t="shared" si="61"/>
        <v>27099.45</v>
      </c>
      <c r="N275" s="117">
        <f t="shared" si="62"/>
        <v>0</v>
      </c>
      <c r="O275" s="117">
        <f t="shared" si="63"/>
        <v>27099.45</v>
      </c>
      <c r="P275" s="117">
        <f t="shared" si="57"/>
        <v>5049.450000000001</v>
      </c>
      <c r="Q275" s="117">
        <f t="shared" si="64"/>
        <v>0</v>
      </c>
      <c r="R275" s="117">
        <f t="shared" si="65"/>
        <v>5049.450000000001</v>
      </c>
      <c r="S275" s="117">
        <f t="shared" si="66"/>
        <v>28725.417</v>
      </c>
      <c r="T275" s="117">
        <f t="shared" si="67"/>
        <v>0</v>
      </c>
      <c r="U275" s="117">
        <f t="shared" si="68"/>
        <v>28725.417</v>
      </c>
      <c r="V275" s="26">
        <f>X275</f>
        <v>30161.687850000002</v>
      </c>
      <c r="W275" s="117">
        <f t="shared" si="69"/>
        <v>0</v>
      </c>
      <c r="X275" s="117">
        <f t="shared" si="70"/>
        <v>30161.687850000002</v>
      </c>
      <c r="Y275" s="66"/>
    </row>
    <row r="276" spans="1:25" s="209" customFormat="1" ht="15" customHeight="1">
      <c r="A276" s="22"/>
      <c r="B276" s="22"/>
      <c r="C276" s="22"/>
      <c r="D276" s="53"/>
      <c r="E276" s="56" t="s">
        <v>532</v>
      </c>
      <c r="F276" s="111" t="s">
        <v>533</v>
      </c>
      <c r="G276" s="249">
        <f>I276</f>
        <v>0</v>
      </c>
      <c r="H276" s="249"/>
      <c r="I276" s="249">
        <v>0</v>
      </c>
      <c r="J276" s="249">
        <f>L276</f>
        <v>0</v>
      </c>
      <c r="K276" s="249"/>
      <c r="L276" s="249"/>
      <c r="M276" s="116">
        <f t="shared" si="61"/>
        <v>0</v>
      </c>
      <c r="N276" s="117">
        <f t="shared" si="62"/>
        <v>0</v>
      </c>
      <c r="O276" s="117">
        <f t="shared" si="63"/>
        <v>0</v>
      </c>
      <c r="P276" s="117">
        <f t="shared" si="57"/>
        <v>0</v>
      </c>
      <c r="Q276" s="117">
        <f t="shared" si="64"/>
        <v>0</v>
      </c>
      <c r="R276" s="117">
        <f t="shared" si="65"/>
        <v>0</v>
      </c>
      <c r="S276" s="117">
        <f t="shared" si="66"/>
        <v>0</v>
      </c>
      <c r="T276" s="117">
        <f t="shared" si="67"/>
        <v>0</v>
      </c>
      <c r="U276" s="117">
        <f t="shared" si="68"/>
        <v>0</v>
      </c>
      <c r="V276" s="26"/>
      <c r="W276" s="117">
        <f t="shared" si="69"/>
        <v>0</v>
      </c>
      <c r="X276" s="117">
        <f t="shared" si="70"/>
        <v>0</v>
      </c>
      <c r="Y276" s="66"/>
    </row>
    <row r="277" spans="1:25" s="209" customFormat="1" ht="15.75" customHeight="1">
      <c r="A277" s="22"/>
      <c r="B277" s="22"/>
      <c r="C277" s="22"/>
      <c r="D277" s="53"/>
      <c r="E277" s="138" t="s">
        <v>664</v>
      </c>
      <c r="F277" s="195" t="s">
        <v>538</v>
      </c>
      <c r="G277" s="249">
        <f>I277</f>
        <v>0</v>
      </c>
      <c r="H277" s="249"/>
      <c r="I277" s="249">
        <v>0</v>
      </c>
      <c r="J277" s="249">
        <f>L277</f>
        <v>4200</v>
      </c>
      <c r="K277" s="249"/>
      <c r="L277" s="249">
        <v>4200</v>
      </c>
      <c r="M277" s="116">
        <f t="shared" si="61"/>
        <v>5161.8</v>
      </c>
      <c r="N277" s="117">
        <f t="shared" si="62"/>
        <v>0</v>
      </c>
      <c r="O277" s="117">
        <f t="shared" si="63"/>
        <v>5161.8</v>
      </c>
      <c r="P277" s="117">
        <f t="shared" si="57"/>
        <v>961.8000000000002</v>
      </c>
      <c r="Q277" s="117">
        <f t="shared" si="64"/>
        <v>0</v>
      </c>
      <c r="R277" s="117">
        <f t="shared" si="65"/>
        <v>961.8000000000002</v>
      </c>
      <c r="S277" s="117">
        <f t="shared" si="66"/>
        <v>5471.508</v>
      </c>
      <c r="T277" s="117">
        <f t="shared" si="67"/>
        <v>0</v>
      </c>
      <c r="U277" s="117">
        <f t="shared" si="68"/>
        <v>5471.508</v>
      </c>
      <c r="V277" s="26"/>
      <c r="W277" s="117">
        <f t="shared" si="69"/>
        <v>0</v>
      </c>
      <c r="X277" s="117">
        <f t="shared" si="70"/>
        <v>5745.0833999999995</v>
      </c>
      <c r="Y277" s="66"/>
    </row>
    <row r="278" spans="1:25" s="209" customFormat="1" ht="15.75" customHeight="1">
      <c r="A278" s="203"/>
      <c r="B278" s="204"/>
      <c r="C278" s="204"/>
      <c r="D278" s="205"/>
      <c r="E278" s="138" t="s">
        <v>681</v>
      </c>
      <c r="F278" s="227">
        <v>5221</v>
      </c>
      <c r="G278" s="249">
        <f>I278</f>
        <v>0</v>
      </c>
      <c r="H278" s="249"/>
      <c r="I278" s="263">
        <v>0</v>
      </c>
      <c r="J278" s="249">
        <f>L278</f>
        <v>0</v>
      </c>
      <c r="K278" s="249"/>
      <c r="L278" s="263"/>
      <c r="M278" s="116">
        <f t="shared" si="61"/>
        <v>0</v>
      </c>
      <c r="N278" s="117">
        <f t="shared" si="62"/>
        <v>0</v>
      </c>
      <c r="O278" s="117">
        <f t="shared" si="63"/>
        <v>0</v>
      </c>
      <c r="P278" s="117">
        <f t="shared" si="57"/>
        <v>0</v>
      </c>
      <c r="Q278" s="117">
        <f t="shared" si="64"/>
        <v>0</v>
      </c>
      <c r="R278" s="117">
        <f t="shared" si="65"/>
        <v>0</v>
      </c>
      <c r="S278" s="117">
        <f t="shared" si="66"/>
        <v>0</v>
      </c>
      <c r="T278" s="117">
        <f t="shared" si="67"/>
        <v>0</v>
      </c>
      <c r="U278" s="117">
        <f t="shared" si="68"/>
        <v>0</v>
      </c>
      <c r="V278" s="207"/>
      <c r="W278" s="117">
        <f t="shared" si="69"/>
        <v>0</v>
      </c>
      <c r="X278" s="117">
        <f t="shared" si="70"/>
        <v>0</v>
      </c>
      <c r="Y278" s="228"/>
    </row>
    <row r="279" spans="1:25" s="119" customFormat="1" ht="16.5" customHeight="1">
      <c r="A279" s="126" t="s">
        <v>342</v>
      </c>
      <c r="B279" s="127" t="s">
        <v>328</v>
      </c>
      <c r="C279" s="127" t="s">
        <v>211</v>
      </c>
      <c r="D279" s="116" t="s">
        <v>195</v>
      </c>
      <c r="E279" s="121" t="s">
        <v>343</v>
      </c>
      <c r="F279" s="128"/>
      <c r="G279" s="246">
        <f>H279</f>
        <v>137183</v>
      </c>
      <c r="H279" s="246">
        <f>H281</f>
        <v>137183</v>
      </c>
      <c r="I279" s="246"/>
      <c r="J279" s="246">
        <f>K279</f>
        <v>165813.9</v>
      </c>
      <c r="K279" s="246">
        <f>K281</f>
        <v>165813.9</v>
      </c>
      <c r="L279" s="246"/>
      <c r="M279" s="116">
        <f t="shared" si="61"/>
        <v>182312.38305</v>
      </c>
      <c r="N279" s="117">
        <f t="shared" si="62"/>
        <v>182312.38305</v>
      </c>
      <c r="O279" s="117">
        <f t="shared" si="63"/>
        <v>0</v>
      </c>
      <c r="P279" s="117">
        <f t="shared" si="57"/>
        <v>16498.48305000001</v>
      </c>
      <c r="Q279" s="117">
        <f t="shared" si="64"/>
        <v>16498.48305000001</v>
      </c>
      <c r="R279" s="117">
        <f t="shared" si="65"/>
        <v>0</v>
      </c>
      <c r="S279" s="117">
        <f t="shared" si="66"/>
        <v>193251.126033</v>
      </c>
      <c r="T279" s="117">
        <f t="shared" si="67"/>
        <v>193251.126033</v>
      </c>
      <c r="U279" s="117">
        <f t="shared" si="68"/>
        <v>0</v>
      </c>
      <c r="V279" s="117">
        <f>W279+X279</f>
        <v>202913.68233465002</v>
      </c>
      <c r="W279" s="117">
        <f t="shared" si="69"/>
        <v>202913.68233465002</v>
      </c>
      <c r="X279" s="117">
        <f t="shared" si="70"/>
        <v>0</v>
      </c>
      <c r="Y279" s="123"/>
    </row>
    <row r="280" spans="1:25" ht="12.75" customHeight="1">
      <c r="A280" s="20"/>
      <c r="B280" s="22"/>
      <c r="C280" s="22"/>
      <c r="D280" s="53"/>
      <c r="E280" s="54" t="s">
        <v>200</v>
      </c>
      <c r="F280" s="111"/>
      <c r="G280" s="243"/>
      <c r="H280" s="243"/>
      <c r="I280" s="243"/>
      <c r="J280" s="243"/>
      <c r="K280" s="243"/>
      <c r="L280" s="243"/>
      <c r="M280" s="116">
        <f t="shared" si="61"/>
        <v>0</v>
      </c>
      <c r="N280" s="117">
        <f t="shared" si="62"/>
        <v>0</v>
      </c>
      <c r="O280" s="117">
        <f t="shared" si="63"/>
        <v>0</v>
      </c>
      <c r="P280" s="117">
        <f t="shared" si="57"/>
        <v>0</v>
      </c>
      <c r="Q280" s="117">
        <f t="shared" si="64"/>
        <v>0</v>
      </c>
      <c r="R280" s="117">
        <f t="shared" si="65"/>
        <v>0</v>
      </c>
      <c r="S280" s="117">
        <f t="shared" si="66"/>
        <v>0</v>
      </c>
      <c r="T280" s="117">
        <f t="shared" si="67"/>
        <v>0</v>
      </c>
      <c r="U280" s="117">
        <f t="shared" si="68"/>
        <v>0</v>
      </c>
      <c r="V280" s="26"/>
      <c r="W280" s="117">
        <f t="shared" si="69"/>
        <v>0</v>
      </c>
      <c r="X280" s="117">
        <f t="shared" si="70"/>
        <v>0</v>
      </c>
      <c r="Y280" s="74"/>
    </row>
    <row r="281" spans="1:25" s="136" customFormat="1" ht="12.75" customHeight="1">
      <c r="A281" s="130" t="s">
        <v>344</v>
      </c>
      <c r="B281" s="131" t="s">
        <v>328</v>
      </c>
      <c r="C281" s="131" t="s">
        <v>211</v>
      </c>
      <c r="D281" s="131" t="s">
        <v>198</v>
      </c>
      <c r="E281" s="132" t="s">
        <v>345</v>
      </c>
      <c r="F281" s="133"/>
      <c r="G281" s="247">
        <f>H281</f>
        <v>137183</v>
      </c>
      <c r="H281" s="247">
        <f>H283</f>
        <v>137183</v>
      </c>
      <c r="I281" s="247"/>
      <c r="J281" s="247">
        <f>K281</f>
        <v>165813.9</v>
      </c>
      <c r="K281" s="247">
        <f>K283</f>
        <v>165813.9</v>
      </c>
      <c r="L281" s="247"/>
      <c r="M281" s="116">
        <f t="shared" si="61"/>
        <v>182312.38305</v>
      </c>
      <c r="N281" s="117">
        <f t="shared" si="62"/>
        <v>182312.38305</v>
      </c>
      <c r="O281" s="117">
        <f t="shared" si="63"/>
        <v>0</v>
      </c>
      <c r="P281" s="117">
        <f aca="true" t="shared" si="73" ref="P281:P321">M281-J281</f>
        <v>16498.48305000001</v>
      </c>
      <c r="Q281" s="117">
        <f t="shared" si="64"/>
        <v>16498.48305000001</v>
      </c>
      <c r="R281" s="117">
        <f t="shared" si="65"/>
        <v>0</v>
      </c>
      <c r="S281" s="117">
        <f t="shared" si="66"/>
        <v>193251.126033</v>
      </c>
      <c r="T281" s="117">
        <f t="shared" si="67"/>
        <v>193251.126033</v>
      </c>
      <c r="U281" s="117">
        <f t="shared" si="68"/>
        <v>0</v>
      </c>
      <c r="V281" s="117">
        <f>W281+X281</f>
        <v>202913.68233465002</v>
      </c>
      <c r="W281" s="117">
        <f t="shared" si="69"/>
        <v>202913.68233465002</v>
      </c>
      <c r="X281" s="117">
        <f t="shared" si="70"/>
        <v>0</v>
      </c>
      <c r="Y281" s="135"/>
    </row>
    <row r="282" spans="1:25" ht="12.75" customHeight="1">
      <c r="A282" s="20"/>
      <c r="B282" s="22"/>
      <c r="C282" s="22"/>
      <c r="D282" s="53"/>
      <c r="E282" s="54" t="s">
        <v>5</v>
      </c>
      <c r="F282" s="111"/>
      <c r="G282" s="243"/>
      <c r="H282" s="243"/>
      <c r="I282" s="243"/>
      <c r="J282" s="243"/>
      <c r="K282" s="243"/>
      <c r="L282" s="243"/>
      <c r="M282" s="116">
        <f t="shared" si="61"/>
        <v>0</v>
      </c>
      <c r="N282" s="117">
        <f t="shared" si="62"/>
        <v>0</v>
      </c>
      <c r="O282" s="117">
        <f t="shared" si="63"/>
        <v>0</v>
      </c>
      <c r="P282" s="117">
        <f t="shared" si="73"/>
        <v>0</v>
      </c>
      <c r="Q282" s="117">
        <f t="shared" si="64"/>
        <v>0</v>
      </c>
      <c r="R282" s="117">
        <f t="shared" si="65"/>
        <v>0</v>
      </c>
      <c r="S282" s="117">
        <f t="shared" si="66"/>
        <v>0</v>
      </c>
      <c r="T282" s="117">
        <f t="shared" si="67"/>
        <v>0</v>
      </c>
      <c r="U282" s="117">
        <f t="shared" si="68"/>
        <v>0</v>
      </c>
      <c r="V282" s="26"/>
      <c r="W282" s="117">
        <f t="shared" si="69"/>
        <v>0</v>
      </c>
      <c r="X282" s="117">
        <f t="shared" si="70"/>
        <v>0</v>
      </c>
      <c r="Y282" s="74"/>
    </row>
    <row r="283" spans="1:25" s="119" customFormat="1" ht="15" customHeight="1">
      <c r="A283" s="126"/>
      <c r="B283" s="127"/>
      <c r="C283" s="127"/>
      <c r="D283" s="116"/>
      <c r="E283" s="121" t="s">
        <v>610</v>
      </c>
      <c r="F283" s="128"/>
      <c r="G283" s="246">
        <f>H283</f>
        <v>137183</v>
      </c>
      <c r="H283" s="246">
        <f>H284+H285+H286</f>
        <v>137183</v>
      </c>
      <c r="I283" s="246"/>
      <c r="J283" s="246">
        <f>K283</f>
        <v>165813.9</v>
      </c>
      <c r="K283" s="246">
        <f>K284+K285+K286</f>
        <v>165813.9</v>
      </c>
      <c r="L283" s="246"/>
      <c r="M283" s="116">
        <f t="shared" si="61"/>
        <v>182312.38305</v>
      </c>
      <c r="N283" s="117">
        <f t="shared" si="62"/>
        <v>182312.38305</v>
      </c>
      <c r="O283" s="117">
        <f t="shared" si="63"/>
        <v>0</v>
      </c>
      <c r="P283" s="117">
        <f t="shared" si="73"/>
        <v>16498.48305000001</v>
      </c>
      <c r="Q283" s="117">
        <f t="shared" si="64"/>
        <v>16498.48305000001</v>
      </c>
      <c r="R283" s="117">
        <f t="shared" si="65"/>
        <v>0</v>
      </c>
      <c r="S283" s="117">
        <f t="shared" si="66"/>
        <v>193251.126033</v>
      </c>
      <c r="T283" s="117">
        <f t="shared" si="67"/>
        <v>193251.126033</v>
      </c>
      <c r="U283" s="117">
        <f t="shared" si="68"/>
        <v>0</v>
      </c>
      <c r="V283" s="117">
        <f>W283</f>
        <v>202913.68233465002</v>
      </c>
      <c r="W283" s="117">
        <f t="shared" si="69"/>
        <v>202913.68233465002</v>
      </c>
      <c r="X283" s="117">
        <f t="shared" si="70"/>
        <v>0</v>
      </c>
      <c r="Y283" s="123"/>
    </row>
    <row r="284" spans="1:25" ht="25.5" customHeight="1">
      <c r="A284" s="20"/>
      <c r="B284" s="22"/>
      <c r="C284" s="22"/>
      <c r="D284" s="53"/>
      <c r="E284" s="54" t="s">
        <v>456</v>
      </c>
      <c r="F284" s="137" t="s">
        <v>457</v>
      </c>
      <c r="G284" s="250">
        <f>H284</f>
        <v>137183</v>
      </c>
      <c r="H284" s="250">
        <v>137183</v>
      </c>
      <c r="I284" s="241"/>
      <c r="J284" s="250">
        <f>K284</f>
        <v>165813.9</v>
      </c>
      <c r="K284" s="250">
        <v>165813.9</v>
      </c>
      <c r="L284" s="241"/>
      <c r="M284" s="116">
        <f t="shared" si="61"/>
        <v>182312.38305</v>
      </c>
      <c r="N284" s="117">
        <f t="shared" si="62"/>
        <v>182312.38305</v>
      </c>
      <c r="O284" s="117">
        <f t="shared" si="63"/>
        <v>0</v>
      </c>
      <c r="P284" s="117">
        <f t="shared" si="73"/>
        <v>16498.48305000001</v>
      </c>
      <c r="Q284" s="117">
        <f t="shared" si="64"/>
        <v>16498.48305000001</v>
      </c>
      <c r="R284" s="117">
        <f t="shared" si="65"/>
        <v>0</v>
      </c>
      <c r="S284" s="117">
        <f t="shared" si="66"/>
        <v>193251.126033</v>
      </c>
      <c r="T284" s="117">
        <f t="shared" si="67"/>
        <v>193251.126033</v>
      </c>
      <c r="U284" s="117">
        <f t="shared" si="68"/>
        <v>0</v>
      </c>
      <c r="V284" s="26">
        <f>W284</f>
        <v>202913.68233465002</v>
      </c>
      <c r="W284" s="117">
        <f t="shared" si="69"/>
        <v>202913.68233465002</v>
      </c>
      <c r="X284" s="117">
        <f t="shared" si="70"/>
        <v>0</v>
      </c>
      <c r="Y284" s="74"/>
    </row>
    <row r="285" spans="1:25" s="6" customFormat="1" ht="30" customHeight="1">
      <c r="A285" s="10"/>
      <c r="B285" s="11"/>
      <c r="C285" s="11"/>
      <c r="D285" s="46"/>
      <c r="E285" s="147" t="s">
        <v>661</v>
      </c>
      <c r="F285" s="148" t="s">
        <v>469</v>
      </c>
      <c r="G285" s="250">
        <f>H285</f>
        <v>0</v>
      </c>
      <c r="H285" s="250"/>
      <c r="I285" s="248"/>
      <c r="J285" s="250">
        <f>K285</f>
        <v>0</v>
      </c>
      <c r="K285" s="250"/>
      <c r="L285" s="248"/>
      <c r="M285" s="116">
        <f t="shared" si="61"/>
        <v>0</v>
      </c>
      <c r="N285" s="117">
        <f t="shared" si="62"/>
        <v>0</v>
      </c>
      <c r="O285" s="117">
        <f t="shared" si="63"/>
        <v>0</v>
      </c>
      <c r="P285" s="117">
        <f t="shared" si="73"/>
        <v>0</v>
      </c>
      <c r="Q285" s="117">
        <f t="shared" si="64"/>
        <v>0</v>
      </c>
      <c r="R285" s="117">
        <f t="shared" si="65"/>
        <v>0</v>
      </c>
      <c r="S285" s="117">
        <f t="shared" si="66"/>
        <v>0</v>
      </c>
      <c r="T285" s="117">
        <f t="shared" si="67"/>
        <v>0</v>
      </c>
      <c r="U285" s="117">
        <f t="shared" si="68"/>
        <v>0</v>
      </c>
      <c r="V285" s="26">
        <f>W285</f>
        <v>0</v>
      </c>
      <c r="W285" s="117">
        <f t="shared" si="69"/>
        <v>0</v>
      </c>
      <c r="X285" s="117">
        <f t="shared" si="70"/>
        <v>0</v>
      </c>
      <c r="Y285" s="73"/>
    </row>
    <row r="286" spans="1:25" ht="24" customHeight="1">
      <c r="A286" s="20"/>
      <c r="B286" s="22"/>
      <c r="C286" s="22"/>
      <c r="D286" s="53"/>
      <c r="E286" s="162" t="s">
        <v>662</v>
      </c>
      <c r="F286" s="163" t="s">
        <v>663</v>
      </c>
      <c r="G286" s="250">
        <f>H286</f>
        <v>0</v>
      </c>
      <c r="H286" s="250"/>
      <c r="I286" s="241"/>
      <c r="J286" s="250">
        <f>K286</f>
        <v>0</v>
      </c>
      <c r="K286" s="250"/>
      <c r="L286" s="241"/>
      <c r="M286" s="116">
        <f t="shared" si="61"/>
        <v>0</v>
      </c>
      <c r="N286" s="117">
        <f t="shared" si="62"/>
        <v>0</v>
      </c>
      <c r="O286" s="117">
        <f t="shared" si="63"/>
        <v>0</v>
      </c>
      <c r="P286" s="117">
        <f t="shared" si="73"/>
        <v>0</v>
      </c>
      <c r="Q286" s="117">
        <f t="shared" si="64"/>
        <v>0</v>
      </c>
      <c r="R286" s="117">
        <f t="shared" si="65"/>
        <v>0</v>
      </c>
      <c r="S286" s="117">
        <f t="shared" si="66"/>
        <v>0</v>
      </c>
      <c r="T286" s="117">
        <f t="shared" si="67"/>
        <v>0</v>
      </c>
      <c r="U286" s="117">
        <f t="shared" si="68"/>
        <v>0</v>
      </c>
      <c r="V286" s="26">
        <f>W286</f>
        <v>0</v>
      </c>
      <c r="W286" s="117">
        <f t="shared" si="69"/>
        <v>0</v>
      </c>
      <c r="X286" s="117">
        <f t="shared" si="70"/>
        <v>0</v>
      </c>
      <c r="Y286" s="74"/>
    </row>
    <row r="287" spans="1:25" s="119" customFormat="1" ht="21">
      <c r="A287" s="126"/>
      <c r="B287" s="127"/>
      <c r="C287" s="127"/>
      <c r="D287" s="116"/>
      <c r="E287" s="121" t="s">
        <v>611</v>
      </c>
      <c r="F287" s="128"/>
      <c r="G287" s="246">
        <f>I287</f>
        <v>0</v>
      </c>
      <c r="H287" s="246"/>
      <c r="I287" s="246">
        <f>I288+I289+I290</f>
        <v>0</v>
      </c>
      <c r="J287" s="246">
        <f>L287</f>
        <v>0</v>
      </c>
      <c r="K287" s="246"/>
      <c r="L287" s="246"/>
      <c r="M287" s="116">
        <f t="shared" si="61"/>
        <v>0</v>
      </c>
      <c r="N287" s="117">
        <f t="shared" si="62"/>
        <v>0</v>
      </c>
      <c r="O287" s="117">
        <f t="shared" si="63"/>
        <v>0</v>
      </c>
      <c r="P287" s="117">
        <f t="shared" si="73"/>
        <v>0</v>
      </c>
      <c r="Q287" s="117">
        <f t="shared" si="64"/>
        <v>0</v>
      </c>
      <c r="R287" s="117">
        <f t="shared" si="65"/>
        <v>0</v>
      </c>
      <c r="S287" s="117">
        <f t="shared" si="66"/>
        <v>0</v>
      </c>
      <c r="T287" s="117">
        <f t="shared" si="67"/>
        <v>0</v>
      </c>
      <c r="U287" s="117">
        <f t="shared" si="68"/>
        <v>0</v>
      </c>
      <c r="V287" s="117">
        <f>X287</f>
        <v>0</v>
      </c>
      <c r="W287" s="117">
        <f t="shared" si="69"/>
        <v>0</v>
      </c>
      <c r="X287" s="117">
        <f t="shared" si="70"/>
        <v>0</v>
      </c>
      <c r="Y287" s="123"/>
    </row>
    <row r="288" spans="1:25" ht="12.75" customHeight="1">
      <c r="A288" s="20"/>
      <c r="B288" s="22"/>
      <c r="C288" s="22"/>
      <c r="D288" s="53"/>
      <c r="E288" s="54" t="s">
        <v>522</v>
      </c>
      <c r="F288" s="111" t="s">
        <v>521</v>
      </c>
      <c r="G288" s="241">
        <f>I288</f>
        <v>0</v>
      </c>
      <c r="H288" s="241"/>
      <c r="I288" s="241">
        <v>0</v>
      </c>
      <c r="J288" s="241">
        <f>L288</f>
        <v>0</v>
      </c>
      <c r="K288" s="241"/>
      <c r="L288" s="241"/>
      <c r="M288" s="116">
        <f t="shared" si="61"/>
        <v>0</v>
      </c>
      <c r="N288" s="117">
        <f t="shared" si="62"/>
        <v>0</v>
      </c>
      <c r="O288" s="117">
        <f t="shared" si="63"/>
        <v>0</v>
      </c>
      <c r="P288" s="117">
        <f t="shared" si="73"/>
        <v>0</v>
      </c>
      <c r="Q288" s="117">
        <f t="shared" si="64"/>
        <v>0</v>
      </c>
      <c r="R288" s="117">
        <f t="shared" si="65"/>
        <v>0</v>
      </c>
      <c r="S288" s="117">
        <f t="shared" si="66"/>
        <v>0</v>
      </c>
      <c r="T288" s="117">
        <f t="shared" si="67"/>
        <v>0</v>
      </c>
      <c r="U288" s="117">
        <f t="shared" si="68"/>
        <v>0</v>
      </c>
      <c r="V288" s="26">
        <f>X288</f>
        <v>0</v>
      </c>
      <c r="W288" s="117">
        <f t="shared" si="69"/>
        <v>0</v>
      </c>
      <c r="X288" s="117">
        <f t="shared" si="70"/>
        <v>0</v>
      </c>
      <c r="Y288" s="74"/>
    </row>
    <row r="289" spans="1:25" ht="12.75" customHeight="1">
      <c r="A289" s="20"/>
      <c r="B289" s="22"/>
      <c r="C289" s="22"/>
      <c r="D289" s="53"/>
      <c r="E289" s="54" t="s">
        <v>524</v>
      </c>
      <c r="F289" s="111" t="s">
        <v>523</v>
      </c>
      <c r="G289" s="241">
        <f>I289</f>
        <v>0</v>
      </c>
      <c r="H289" s="241"/>
      <c r="I289" s="241">
        <v>0</v>
      </c>
      <c r="J289" s="241">
        <f>L289</f>
        <v>0</v>
      </c>
      <c r="K289" s="241"/>
      <c r="L289" s="241"/>
      <c r="M289" s="116">
        <f t="shared" si="61"/>
        <v>0</v>
      </c>
      <c r="N289" s="117">
        <f t="shared" si="62"/>
        <v>0</v>
      </c>
      <c r="O289" s="117">
        <f t="shared" si="63"/>
        <v>0</v>
      </c>
      <c r="P289" s="117">
        <f t="shared" si="73"/>
        <v>0</v>
      </c>
      <c r="Q289" s="117">
        <f t="shared" si="64"/>
        <v>0</v>
      </c>
      <c r="R289" s="117">
        <f t="shared" si="65"/>
        <v>0</v>
      </c>
      <c r="S289" s="117">
        <f t="shared" si="66"/>
        <v>0</v>
      </c>
      <c r="T289" s="117">
        <f t="shared" si="67"/>
        <v>0</v>
      </c>
      <c r="U289" s="117">
        <f t="shared" si="68"/>
        <v>0</v>
      </c>
      <c r="V289" s="26"/>
      <c r="W289" s="117">
        <f t="shared" si="69"/>
        <v>0</v>
      </c>
      <c r="X289" s="117">
        <f t="shared" si="70"/>
        <v>0</v>
      </c>
      <c r="Y289" s="74"/>
    </row>
    <row r="290" spans="1:25" ht="12.75" customHeight="1">
      <c r="A290" s="20"/>
      <c r="B290" s="22"/>
      <c r="C290" s="22"/>
      <c r="D290" s="53"/>
      <c r="E290" s="138" t="s">
        <v>664</v>
      </c>
      <c r="F290" s="195" t="s">
        <v>538</v>
      </c>
      <c r="G290" s="241">
        <f>I290</f>
        <v>0</v>
      </c>
      <c r="H290" s="241"/>
      <c r="I290" s="241">
        <v>0</v>
      </c>
      <c r="J290" s="241">
        <f>L290</f>
        <v>0</v>
      </c>
      <c r="K290" s="241"/>
      <c r="L290" s="241"/>
      <c r="M290" s="116">
        <f t="shared" si="61"/>
        <v>0</v>
      </c>
      <c r="N290" s="117">
        <f t="shared" si="62"/>
        <v>0</v>
      </c>
      <c r="O290" s="117">
        <f t="shared" si="63"/>
        <v>0</v>
      </c>
      <c r="P290" s="117">
        <f t="shared" si="73"/>
        <v>0</v>
      </c>
      <c r="Q290" s="117">
        <f t="shared" si="64"/>
        <v>0</v>
      </c>
      <c r="R290" s="117">
        <f t="shared" si="65"/>
        <v>0</v>
      </c>
      <c r="S290" s="117">
        <f t="shared" si="66"/>
        <v>0</v>
      </c>
      <c r="T290" s="117">
        <f t="shared" si="67"/>
        <v>0</v>
      </c>
      <c r="U290" s="117">
        <f t="shared" si="68"/>
        <v>0</v>
      </c>
      <c r="V290" s="26"/>
      <c r="W290" s="117">
        <f t="shared" si="69"/>
        <v>0</v>
      </c>
      <c r="X290" s="117">
        <f t="shared" si="70"/>
        <v>0</v>
      </c>
      <c r="Y290" s="74"/>
    </row>
    <row r="291" spans="1:25" s="119" customFormat="1" ht="11.25">
      <c r="A291" s="229">
        <v>2980</v>
      </c>
      <c r="B291" s="230" t="s">
        <v>256</v>
      </c>
      <c r="C291" s="230" t="s">
        <v>682</v>
      </c>
      <c r="D291" s="230" t="s">
        <v>195</v>
      </c>
      <c r="E291" s="231" t="s">
        <v>683</v>
      </c>
      <c r="F291" s="128"/>
      <c r="G291" s="246">
        <f>H291</f>
        <v>0</v>
      </c>
      <c r="H291" s="246">
        <f>H293</f>
        <v>0</v>
      </c>
      <c r="I291" s="246"/>
      <c r="J291" s="246">
        <f>K291</f>
        <v>0</v>
      </c>
      <c r="K291" s="246">
        <f>K293</f>
        <v>0</v>
      </c>
      <c r="L291" s="246"/>
      <c r="M291" s="116">
        <f t="shared" si="61"/>
        <v>0</v>
      </c>
      <c r="N291" s="117">
        <f t="shared" si="62"/>
        <v>0</v>
      </c>
      <c r="O291" s="117">
        <f t="shared" si="63"/>
        <v>0</v>
      </c>
      <c r="P291" s="117">
        <f t="shared" si="73"/>
        <v>0</v>
      </c>
      <c r="Q291" s="117">
        <f t="shared" si="64"/>
        <v>0</v>
      </c>
      <c r="R291" s="117">
        <f t="shared" si="65"/>
        <v>0</v>
      </c>
      <c r="S291" s="117">
        <f t="shared" si="66"/>
        <v>0</v>
      </c>
      <c r="T291" s="117">
        <f t="shared" si="67"/>
        <v>0</v>
      </c>
      <c r="U291" s="117">
        <f t="shared" si="68"/>
        <v>0</v>
      </c>
      <c r="V291" s="117">
        <f>W291</f>
        <v>0</v>
      </c>
      <c r="W291" s="117">
        <f t="shared" si="69"/>
        <v>0</v>
      </c>
      <c r="X291" s="117">
        <f t="shared" si="70"/>
        <v>0</v>
      </c>
      <c r="Y291" s="123"/>
    </row>
    <row r="292" spans="1:25" ht="12.75" customHeight="1">
      <c r="A292" s="232"/>
      <c r="B292" s="148"/>
      <c r="C292" s="148"/>
      <c r="D292" s="148"/>
      <c r="E292" s="147" t="s">
        <v>684</v>
      </c>
      <c r="F292" s="111"/>
      <c r="G292" s="243"/>
      <c r="H292" s="243"/>
      <c r="I292" s="243"/>
      <c r="J292" s="243"/>
      <c r="K292" s="243"/>
      <c r="L292" s="243"/>
      <c r="M292" s="116">
        <f t="shared" si="61"/>
        <v>0</v>
      </c>
      <c r="N292" s="117">
        <f t="shared" si="62"/>
        <v>0</v>
      </c>
      <c r="O292" s="117">
        <f t="shared" si="63"/>
        <v>0</v>
      </c>
      <c r="P292" s="117">
        <f t="shared" si="73"/>
        <v>0</v>
      </c>
      <c r="Q292" s="117">
        <f t="shared" si="64"/>
        <v>0</v>
      </c>
      <c r="R292" s="117">
        <f t="shared" si="65"/>
        <v>0</v>
      </c>
      <c r="S292" s="117">
        <f t="shared" si="66"/>
        <v>0</v>
      </c>
      <c r="T292" s="117">
        <f t="shared" si="67"/>
        <v>0</v>
      </c>
      <c r="U292" s="117">
        <f t="shared" si="68"/>
        <v>0</v>
      </c>
      <c r="V292" s="26"/>
      <c r="W292" s="117">
        <f t="shared" si="69"/>
        <v>0</v>
      </c>
      <c r="X292" s="117">
        <f t="shared" si="70"/>
        <v>0</v>
      </c>
      <c r="Y292" s="74"/>
    </row>
    <row r="293" spans="1:25" s="136" customFormat="1" ht="12.75" customHeight="1">
      <c r="A293" s="229">
        <v>2981</v>
      </c>
      <c r="B293" s="230" t="s">
        <v>256</v>
      </c>
      <c r="C293" s="230" t="s">
        <v>682</v>
      </c>
      <c r="D293" s="230" t="s">
        <v>198</v>
      </c>
      <c r="E293" s="233" t="s">
        <v>683</v>
      </c>
      <c r="F293" s="133"/>
      <c r="G293" s="247">
        <f>H293</f>
        <v>0</v>
      </c>
      <c r="H293" s="247">
        <f>H295+H296+H297</f>
        <v>0</v>
      </c>
      <c r="I293" s="247"/>
      <c r="J293" s="247">
        <f>K293</f>
        <v>0</v>
      </c>
      <c r="K293" s="247">
        <f>K295+K296+K297</f>
        <v>0</v>
      </c>
      <c r="L293" s="247"/>
      <c r="M293" s="116">
        <f t="shared" si="61"/>
        <v>0</v>
      </c>
      <c r="N293" s="117">
        <f t="shared" si="62"/>
        <v>0</v>
      </c>
      <c r="O293" s="117">
        <f t="shared" si="63"/>
        <v>0</v>
      </c>
      <c r="P293" s="117">
        <f t="shared" si="73"/>
        <v>0</v>
      </c>
      <c r="Q293" s="117">
        <f t="shared" si="64"/>
        <v>0</v>
      </c>
      <c r="R293" s="117">
        <f t="shared" si="65"/>
        <v>0</v>
      </c>
      <c r="S293" s="117">
        <f t="shared" si="66"/>
        <v>0</v>
      </c>
      <c r="T293" s="117">
        <f t="shared" si="67"/>
        <v>0</v>
      </c>
      <c r="U293" s="117">
        <f t="shared" si="68"/>
        <v>0</v>
      </c>
      <c r="V293" s="117">
        <f>W293</f>
        <v>0</v>
      </c>
      <c r="W293" s="117">
        <f t="shared" si="69"/>
        <v>0</v>
      </c>
      <c r="X293" s="117">
        <f t="shared" si="70"/>
        <v>0</v>
      </c>
      <c r="Y293" s="135"/>
    </row>
    <row r="294" spans="1:25" ht="12.75" customHeight="1">
      <c r="A294" s="20"/>
      <c r="B294" s="22"/>
      <c r="C294" s="22"/>
      <c r="D294" s="53"/>
      <c r="E294" s="54" t="s">
        <v>5</v>
      </c>
      <c r="F294" s="111"/>
      <c r="G294" s="243"/>
      <c r="H294" s="243"/>
      <c r="I294" s="243"/>
      <c r="J294" s="243"/>
      <c r="K294" s="243"/>
      <c r="L294" s="243"/>
      <c r="M294" s="116">
        <f t="shared" si="61"/>
        <v>0</v>
      </c>
      <c r="N294" s="117">
        <f t="shared" si="62"/>
        <v>0</v>
      </c>
      <c r="O294" s="117">
        <f t="shared" si="63"/>
        <v>0</v>
      </c>
      <c r="P294" s="117">
        <f t="shared" si="73"/>
        <v>0</v>
      </c>
      <c r="Q294" s="117">
        <f t="shared" si="64"/>
        <v>0</v>
      </c>
      <c r="R294" s="117">
        <f t="shared" si="65"/>
        <v>0</v>
      </c>
      <c r="S294" s="117">
        <f t="shared" si="66"/>
        <v>0</v>
      </c>
      <c r="T294" s="117">
        <f t="shared" si="67"/>
        <v>0</v>
      </c>
      <c r="U294" s="117">
        <f t="shared" si="68"/>
        <v>0</v>
      </c>
      <c r="V294" s="26"/>
      <c r="W294" s="117">
        <f t="shared" si="69"/>
        <v>0</v>
      </c>
      <c r="X294" s="117">
        <f t="shared" si="70"/>
        <v>0</v>
      </c>
      <c r="Y294" s="74"/>
    </row>
    <row r="295" spans="1:25" s="6" customFormat="1" ht="22.5">
      <c r="A295" s="10"/>
      <c r="B295" s="11"/>
      <c r="C295" s="11"/>
      <c r="D295" s="46"/>
      <c r="E295" s="147" t="s">
        <v>685</v>
      </c>
      <c r="F295" s="148" t="s">
        <v>412</v>
      </c>
      <c r="G295" s="217">
        <v>0</v>
      </c>
      <c r="H295" s="217">
        <v>0</v>
      </c>
      <c r="I295" s="248"/>
      <c r="J295" s="217">
        <v>0</v>
      </c>
      <c r="K295" s="217">
        <v>0</v>
      </c>
      <c r="L295" s="248"/>
      <c r="M295" s="116">
        <f t="shared" si="61"/>
        <v>0</v>
      </c>
      <c r="N295" s="117">
        <f t="shared" si="62"/>
        <v>0</v>
      </c>
      <c r="O295" s="117">
        <f t="shared" si="63"/>
        <v>0</v>
      </c>
      <c r="P295" s="117">
        <f t="shared" si="73"/>
        <v>0</v>
      </c>
      <c r="Q295" s="117">
        <f t="shared" si="64"/>
        <v>0</v>
      </c>
      <c r="R295" s="117">
        <f t="shared" si="65"/>
        <v>0</v>
      </c>
      <c r="S295" s="117">
        <f t="shared" si="66"/>
        <v>0</v>
      </c>
      <c r="T295" s="117">
        <f t="shared" si="67"/>
        <v>0</v>
      </c>
      <c r="U295" s="117">
        <f t="shared" si="68"/>
        <v>0</v>
      </c>
      <c r="V295" s="26"/>
      <c r="W295" s="117">
        <f t="shared" si="69"/>
        <v>0</v>
      </c>
      <c r="X295" s="117">
        <f t="shared" si="70"/>
        <v>0</v>
      </c>
      <c r="Y295" s="73"/>
    </row>
    <row r="296" spans="1:25" ht="12.75" customHeight="1">
      <c r="A296" s="20"/>
      <c r="B296" s="22"/>
      <c r="C296" s="22"/>
      <c r="D296" s="53"/>
      <c r="E296" s="147" t="s">
        <v>673</v>
      </c>
      <c r="F296" s="148" t="s">
        <v>418</v>
      </c>
      <c r="G296" s="249">
        <v>0</v>
      </c>
      <c r="H296" s="249">
        <v>0</v>
      </c>
      <c r="I296" s="241"/>
      <c r="J296" s="249">
        <v>0</v>
      </c>
      <c r="K296" s="249">
        <v>0</v>
      </c>
      <c r="L296" s="241"/>
      <c r="M296" s="116">
        <f t="shared" si="61"/>
        <v>0</v>
      </c>
      <c r="N296" s="117">
        <f t="shared" si="62"/>
        <v>0</v>
      </c>
      <c r="O296" s="117">
        <f t="shared" si="63"/>
        <v>0</v>
      </c>
      <c r="P296" s="117">
        <f t="shared" si="73"/>
        <v>0</v>
      </c>
      <c r="Q296" s="117">
        <f t="shared" si="64"/>
        <v>0</v>
      </c>
      <c r="R296" s="117">
        <f t="shared" si="65"/>
        <v>0</v>
      </c>
      <c r="S296" s="117">
        <f t="shared" si="66"/>
        <v>0</v>
      </c>
      <c r="T296" s="117">
        <f t="shared" si="67"/>
        <v>0</v>
      </c>
      <c r="U296" s="117">
        <f t="shared" si="68"/>
        <v>0</v>
      </c>
      <c r="V296" s="26"/>
      <c r="W296" s="117">
        <f t="shared" si="69"/>
        <v>0</v>
      </c>
      <c r="X296" s="117">
        <f t="shared" si="70"/>
        <v>0</v>
      </c>
      <c r="Y296" s="74"/>
    </row>
    <row r="297" spans="1:25" ht="24" customHeight="1">
      <c r="A297" s="20"/>
      <c r="B297" s="22"/>
      <c r="C297" s="22"/>
      <c r="D297" s="53"/>
      <c r="E297" s="147" t="s">
        <v>676</v>
      </c>
      <c r="F297" s="148" t="s">
        <v>677</v>
      </c>
      <c r="G297" s="250">
        <f>H297</f>
        <v>0</v>
      </c>
      <c r="H297" s="250"/>
      <c r="I297" s="241"/>
      <c r="J297" s="250">
        <f>K297</f>
        <v>0</v>
      </c>
      <c r="K297" s="250"/>
      <c r="L297" s="241"/>
      <c r="M297" s="116">
        <f t="shared" si="61"/>
        <v>0</v>
      </c>
      <c r="N297" s="117">
        <f t="shared" si="62"/>
        <v>0</v>
      </c>
      <c r="O297" s="117">
        <f t="shared" si="63"/>
        <v>0</v>
      </c>
      <c r="P297" s="117">
        <f t="shared" si="73"/>
        <v>0</v>
      </c>
      <c r="Q297" s="117">
        <f t="shared" si="64"/>
        <v>0</v>
      </c>
      <c r="R297" s="117">
        <f t="shared" si="65"/>
        <v>0</v>
      </c>
      <c r="S297" s="117">
        <f t="shared" si="66"/>
        <v>0</v>
      </c>
      <c r="T297" s="117">
        <f t="shared" si="67"/>
        <v>0</v>
      </c>
      <c r="U297" s="117">
        <f t="shared" si="68"/>
        <v>0</v>
      </c>
      <c r="V297" s="26">
        <f>W297</f>
        <v>0</v>
      </c>
      <c r="W297" s="117">
        <f t="shared" si="69"/>
        <v>0</v>
      </c>
      <c r="X297" s="117">
        <f t="shared" si="70"/>
        <v>0</v>
      </c>
      <c r="Y297" s="74"/>
    </row>
    <row r="298" spans="1:25" s="119" customFormat="1" ht="11.25">
      <c r="A298" s="126" t="s">
        <v>349</v>
      </c>
      <c r="B298" s="127" t="s">
        <v>350</v>
      </c>
      <c r="C298" s="127" t="s">
        <v>195</v>
      </c>
      <c r="D298" s="116" t="s">
        <v>195</v>
      </c>
      <c r="E298" s="121" t="s">
        <v>351</v>
      </c>
      <c r="F298" s="128"/>
      <c r="G298" s="246">
        <f>H298</f>
        <v>60200</v>
      </c>
      <c r="H298" s="246">
        <f>H300+H305</f>
        <v>60200</v>
      </c>
      <c r="I298" s="246"/>
      <c r="J298" s="246">
        <f>K298</f>
        <v>58200</v>
      </c>
      <c r="K298" s="246">
        <f>K300+K305</f>
        <v>58200</v>
      </c>
      <c r="L298" s="246"/>
      <c r="M298" s="116">
        <f t="shared" si="61"/>
        <v>63990.9</v>
      </c>
      <c r="N298" s="117">
        <f t="shared" si="62"/>
        <v>63990.9</v>
      </c>
      <c r="O298" s="117">
        <f t="shared" si="63"/>
        <v>0</v>
      </c>
      <c r="P298" s="117">
        <f t="shared" si="73"/>
        <v>5790.9000000000015</v>
      </c>
      <c r="Q298" s="117">
        <f t="shared" si="64"/>
        <v>5790.9000000000015</v>
      </c>
      <c r="R298" s="117">
        <f t="shared" si="65"/>
        <v>0</v>
      </c>
      <c r="S298" s="117">
        <f t="shared" si="66"/>
        <v>67830.354</v>
      </c>
      <c r="T298" s="117">
        <f t="shared" si="67"/>
        <v>67830.354</v>
      </c>
      <c r="U298" s="117">
        <f t="shared" si="68"/>
        <v>0</v>
      </c>
      <c r="V298" s="117">
        <f>V300+V305</f>
        <v>71221.8717</v>
      </c>
      <c r="W298" s="117">
        <f t="shared" si="69"/>
        <v>71221.8717</v>
      </c>
      <c r="X298" s="117">
        <f t="shared" si="70"/>
        <v>0</v>
      </c>
      <c r="Y298" s="123"/>
    </row>
    <row r="299" spans="1:25" ht="12.75" customHeight="1">
      <c r="A299" s="20"/>
      <c r="B299" s="22"/>
      <c r="C299" s="22"/>
      <c r="D299" s="53"/>
      <c r="E299" s="54" t="s">
        <v>5</v>
      </c>
      <c r="F299" s="111"/>
      <c r="G299" s="243"/>
      <c r="H299" s="243"/>
      <c r="I299" s="243"/>
      <c r="J299" s="243"/>
      <c r="K299" s="243"/>
      <c r="L299" s="243"/>
      <c r="M299" s="116">
        <f t="shared" si="61"/>
        <v>0</v>
      </c>
      <c r="N299" s="117">
        <f t="shared" si="62"/>
        <v>0</v>
      </c>
      <c r="O299" s="117">
        <f t="shared" si="63"/>
        <v>0</v>
      </c>
      <c r="P299" s="117">
        <f t="shared" si="73"/>
        <v>0</v>
      </c>
      <c r="Q299" s="117">
        <f t="shared" si="64"/>
        <v>0</v>
      </c>
      <c r="R299" s="117">
        <f t="shared" si="65"/>
        <v>0</v>
      </c>
      <c r="S299" s="117">
        <f t="shared" si="66"/>
        <v>0</v>
      </c>
      <c r="T299" s="117">
        <f t="shared" si="67"/>
        <v>0</v>
      </c>
      <c r="U299" s="117">
        <f t="shared" si="68"/>
        <v>0</v>
      </c>
      <c r="V299" s="26"/>
      <c r="W299" s="117">
        <f t="shared" si="69"/>
        <v>0</v>
      </c>
      <c r="X299" s="117">
        <f t="shared" si="70"/>
        <v>0</v>
      </c>
      <c r="Y299" s="74"/>
    </row>
    <row r="300" spans="1:25" s="119" customFormat="1" ht="14.25" customHeight="1">
      <c r="A300" s="126" t="s">
        <v>355</v>
      </c>
      <c r="B300" s="127" t="s">
        <v>350</v>
      </c>
      <c r="C300" s="127" t="s">
        <v>238</v>
      </c>
      <c r="D300" s="116" t="s">
        <v>195</v>
      </c>
      <c r="E300" s="121" t="s">
        <v>356</v>
      </c>
      <c r="F300" s="128"/>
      <c r="G300" s="246">
        <f>H300</f>
        <v>0</v>
      </c>
      <c r="H300" s="246">
        <f>H302</f>
        <v>0</v>
      </c>
      <c r="I300" s="246"/>
      <c r="J300" s="246">
        <f>K300</f>
        <v>0</v>
      </c>
      <c r="K300" s="246">
        <f>K302</f>
        <v>0</v>
      </c>
      <c r="L300" s="246"/>
      <c r="M300" s="116">
        <f t="shared" si="61"/>
        <v>0</v>
      </c>
      <c r="N300" s="117">
        <f t="shared" si="62"/>
        <v>0</v>
      </c>
      <c r="O300" s="117">
        <f t="shared" si="63"/>
        <v>0</v>
      </c>
      <c r="P300" s="117">
        <f t="shared" si="73"/>
        <v>0</v>
      </c>
      <c r="Q300" s="117">
        <f t="shared" si="64"/>
        <v>0</v>
      </c>
      <c r="R300" s="117">
        <f t="shared" si="65"/>
        <v>0</v>
      </c>
      <c r="S300" s="117">
        <f t="shared" si="66"/>
        <v>0</v>
      </c>
      <c r="T300" s="117">
        <f t="shared" si="67"/>
        <v>0</v>
      </c>
      <c r="U300" s="117">
        <f t="shared" si="68"/>
        <v>0</v>
      </c>
      <c r="V300" s="117">
        <f>W300</f>
        <v>0</v>
      </c>
      <c r="W300" s="117">
        <f t="shared" si="69"/>
        <v>0</v>
      </c>
      <c r="X300" s="117">
        <f t="shared" si="70"/>
        <v>0</v>
      </c>
      <c r="Y300" s="123"/>
    </row>
    <row r="301" spans="1:25" ht="12.75" customHeight="1">
      <c r="A301" s="20"/>
      <c r="B301" s="22"/>
      <c r="C301" s="22"/>
      <c r="D301" s="53"/>
      <c r="E301" s="54" t="s">
        <v>200</v>
      </c>
      <c r="F301" s="111"/>
      <c r="G301" s="243"/>
      <c r="H301" s="243"/>
      <c r="I301" s="243"/>
      <c r="J301" s="243"/>
      <c r="K301" s="243"/>
      <c r="L301" s="243"/>
      <c r="M301" s="116">
        <f t="shared" si="61"/>
        <v>0</v>
      </c>
      <c r="N301" s="117">
        <f t="shared" si="62"/>
        <v>0</v>
      </c>
      <c r="O301" s="117">
        <f t="shared" si="63"/>
        <v>0</v>
      </c>
      <c r="P301" s="117">
        <f t="shared" si="73"/>
        <v>0</v>
      </c>
      <c r="Q301" s="117">
        <f t="shared" si="64"/>
        <v>0</v>
      </c>
      <c r="R301" s="117">
        <f t="shared" si="65"/>
        <v>0</v>
      </c>
      <c r="S301" s="117">
        <f t="shared" si="66"/>
        <v>0</v>
      </c>
      <c r="T301" s="117">
        <f t="shared" si="67"/>
        <v>0</v>
      </c>
      <c r="U301" s="117">
        <f t="shared" si="68"/>
        <v>0</v>
      </c>
      <c r="V301" s="26"/>
      <c r="W301" s="117">
        <f t="shared" si="69"/>
        <v>0</v>
      </c>
      <c r="X301" s="117">
        <f t="shared" si="70"/>
        <v>0</v>
      </c>
      <c r="Y301" s="74"/>
    </row>
    <row r="302" spans="1:25" ht="21" customHeight="1">
      <c r="A302" s="15" t="s">
        <v>357</v>
      </c>
      <c r="B302" s="12" t="s">
        <v>350</v>
      </c>
      <c r="C302" s="12" t="s">
        <v>238</v>
      </c>
      <c r="D302" s="12" t="s">
        <v>198</v>
      </c>
      <c r="E302" s="56" t="s">
        <v>356</v>
      </c>
      <c r="F302" s="111"/>
      <c r="G302" s="217">
        <f>H302</f>
        <v>0</v>
      </c>
      <c r="H302" s="217">
        <f>H304</f>
        <v>0</v>
      </c>
      <c r="I302" s="243"/>
      <c r="J302" s="217">
        <f>K302</f>
        <v>0</v>
      </c>
      <c r="K302" s="217">
        <f>K304</f>
        <v>0</v>
      </c>
      <c r="L302" s="243"/>
      <c r="M302" s="116">
        <f t="shared" si="61"/>
        <v>0</v>
      </c>
      <c r="N302" s="117">
        <f t="shared" si="62"/>
        <v>0</v>
      </c>
      <c r="O302" s="117">
        <f t="shared" si="63"/>
        <v>0</v>
      </c>
      <c r="P302" s="117">
        <f t="shared" si="73"/>
        <v>0</v>
      </c>
      <c r="Q302" s="117">
        <f t="shared" si="64"/>
        <v>0</v>
      </c>
      <c r="R302" s="117">
        <f t="shared" si="65"/>
        <v>0</v>
      </c>
      <c r="S302" s="117">
        <f t="shared" si="66"/>
        <v>0</v>
      </c>
      <c r="T302" s="117">
        <f t="shared" si="67"/>
        <v>0</v>
      </c>
      <c r="U302" s="117">
        <f t="shared" si="68"/>
        <v>0</v>
      </c>
      <c r="V302" s="26">
        <f>W302</f>
        <v>0</v>
      </c>
      <c r="W302" s="117">
        <f t="shared" si="69"/>
        <v>0</v>
      </c>
      <c r="X302" s="117">
        <f t="shared" si="70"/>
        <v>0</v>
      </c>
      <c r="Y302" s="74"/>
    </row>
    <row r="303" spans="1:25" ht="12.75" customHeight="1">
      <c r="A303" s="20"/>
      <c r="B303" s="22"/>
      <c r="C303" s="22"/>
      <c r="D303" s="53"/>
      <c r="E303" s="54" t="s">
        <v>5</v>
      </c>
      <c r="F303" s="111"/>
      <c r="G303" s="243"/>
      <c r="H303" s="243"/>
      <c r="I303" s="243"/>
      <c r="J303" s="243"/>
      <c r="K303" s="243"/>
      <c r="L303" s="243"/>
      <c r="M303" s="116">
        <f t="shared" si="61"/>
        <v>0</v>
      </c>
      <c r="N303" s="117">
        <f t="shared" si="62"/>
        <v>0</v>
      </c>
      <c r="O303" s="117">
        <f t="shared" si="63"/>
        <v>0</v>
      </c>
      <c r="P303" s="117">
        <f t="shared" si="73"/>
        <v>0</v>
      </c>
      <c r="Q303" s="117">
        <f t="shared" si="64"/>
        <v>0</v>
      </c>
      <c r="R303" s="117">
        <f t="shared" si="65"/>
        <v>0</v>
      </c>
      <c r="S303" s="117">
        <f t="shared" si="66"/>
        <v>0</v>
      </c>
      <c r="T303" s="117">
        <f t="shared" si="67"/>
        <v>0</v>
      </c>
      <c r="U303" s="117">
        <f t="shared" si="68"/>
        <v>0</v>
      </c>
      <c r="V303" s="26"/>
      <c r="W303" s="117">
        <f t="shared" si="69"/>
        <v>0</v>
      </c>
      <c r="X303" s="117">
        <f t="shared" si="70"/>
        <v>0</v>
      </c>
      <c r="Y303" s="74"/>
    </row>
    <row r="304" spans="1:25" s="6" customFormat="1" ht="21">
      <c r="A304" s="10"/>
      <c r="B304" s="11"/>
      <c r="C304" s="11"/>
      <c r="D304" s="46"/>
      <c r="E304" s="54" t="s">
        <v>456</v>
      </c>
      <c r="F304" s="111" t="s">
        <v>457</v>
      </c>
      <c r="G304" s="217">
        <f>H304</f>
        <v>0</v>
      </c>
      <c r="H304" s="217">
        <v>0</v>
      </c>
      <c r="I304" s="248"/>
      <c r="J304" s="217">
        <f>K304</f>
        <v>0</v>
      </c>
      <c r="K304" s="217">
        <v>0</v>
      </c>
      <c r="L304" s="248"/>
      <c r="M304" s="116">
        <f t="shared" si="61"/>
        <v>0</v>
      </c>
      <c r="N304" s="117">
        <f t="shared" si="62"/>
        <v>0</v>
      </c>
      <c r="O304" s="117">
        <f t="shared" si="63"/>
        <v>0</v>
      </c>
      <c r="P304" s="117">
        <f t="shared" si="73"/>
        <v>0</v>
      </c>
      <c r="Q304" s="117">
        <f t="shared" si="64"/>
        <v>0</v>
      </c>
      <c r="R304" s="117">
        <f t="shared" si="65"/>
        <v>0</v>
      </c>
      <c r="S304" s="117">
        <f t="shared" si="66"/>
        <v>0</v>
      </c>
      <c r="T304" s="117">
        <f t="shared" si="67"/>
        <v>0</v>
      </c>
      <c r="U304" s="117">
        <f t="shared" si="68"/>
        <v>0</v>
      </c>
      <c r="V304" s="26">
        <f>W304</f>
        <v>0</v>
      </c>
      <c r="W304" s="117">
        <f t="shared" si="69"/>
        <v>0</v>
      </c>
      <c r="X304" s="117">
        <f t="shared" si="70"/>
        <v>0</v>
      </c>
      <c r="Y304" s="73"/>
    </row>
    <row r="305" spans="1:25" s="119" customFormat="1" ht="21">
      <c r="A305" s="126" t="s">
        <v>358</v>
      </c>
      <c r="B305" s="127" t="s">
        <v>350</v>
      </c>
      <c r="C305" s="127" t="s">
        <v>251</v>
      </c>
      <c r="D305" s="116" t="s">
        <v>195</v>
      </c>
      <c r="E305" s="121" t="s">
        <v>359</v>
      </c>
      <c r="F305" s="128"/>
      <c r="G305" s="246">
        <f>H305</f>
        <v>60200</v>
      </c>
      <c r="H305" s="246">
        <f>H307</f>
        <v>60200</v>
      </c>
      <c r="I305" s="246"/>
      <c r="J305" s="246">
        <f>K305</f>
        <v>58200</v>
      </c>
      <c r="K305" s="246">
        <f>K307</f>
        <v>58200</v>
      </c>
      <c r="L305" s="246"/>
      <c r="M305" s="116">
        <f t="shared" si="61"/>
        <v>63990.9</v>
      </c>
      <c r="N305" s="117">
        <f t="shared" si="62"/>
        <v>63990.9</v>
      </c>
      <c r="O305" s="117">
        <f t="shared" si="63"/>
        <v>0</v>
      </c>
      <c r="P305" s="117">
        <f t="shared" si="73"/>
        <v>5790.9000000000015</v>
      </c>
      <c r="Q305" s="117">
        <f t="shared" si="64"/>
        <v>5790.9000000000015</v>
      </c>
      <c r="R305" s="117">
        <f t="shared" si="65"/>
        <v>0</v>
      </c>
      <c r="S305" s="117">
        <f t="shared" si="66"/>
        <v>67830.354</v>
      </c>
      <c r="T305" s="117">
        <f t="shared" si="67"/>
        <v>67830.354</v>
      </c>
      <c r="U305" s="117">
        <f t="shared" si="68"/>
        <v>0</v>
      </c>
      <c r="V305" s="117">
        <f>W305</f>
        <v>71221.8717</v>
      </c>
      <c r="W305" s="117">
        <f t="shared" si="69"/>
        <v>71221.8717</v>
      </c>
      <c r="X305" s="117">
        <f t="shared" si="70"/>
        <v>0</v>
      </c>
      <c r="Y305" s="123"/>
    </row>
    <row r="306" spans="1:25" ht="12.75" customHeight="1">
      <c r="A306" s="20"/>
      <c r="B306" s="22"/>
      <c r="C306" s="22"/>
      <c r="D306" s="53"/>
      <c r="E306" s="54" t="s">
        <v>200</v>
      </c>
      <c r="F306" s="111"/>
      <c r="G306" s="243"/>
      <c r="H306" s="243"/>
      <c r="I306" s="243"/>
      <c r="J306" s="243"/>
      <c r="K306" s="243"/>
      <c r="L306" s="243"/>
      <c r="M306" s="116">
        <f t="shared" si="61"/>
        <v>0</v>
      </c>
      <c r="N306" s="117">
        <f t="shared" si="62"/>
        <v>0</v>
      </c>
      <c r="O306" s="117">
        <f t="shared" si="63"/>
        <v>0</v>
      </c>
      <c r="P306" s="117">
        <f t="shared" si="73"/>
        <v>0</v>
      </c>
      <c r="Q306" s="117">
        <f t="shared" si="64"/>
        <v>0</v>
      </c>
      <c r="R306" s="117">
        <f t="shared" si="65"/>
        <v>0</v>
      </c>
      <c r="S306" s="117">
        <f t="shared" si="66"/>
        <v>0</v>
      </c>
      <c r="T306" s="117">
        <f t="shared" si="67"/>
        <v>0</v>
      </c>
      <c r="U306" s="117">
        <f t="shared" si="68"/>
        <v>0</v>
      </c>
      <c r="V306" s="26"/>
      <c r="W306" s="117">
        <f t="shared" si="69"/>
        <v>0</v>
      </c>
      <c r="X306" s="117">
        <f t="shared" si="70"/>
        <v>0</v>
      </c>
      <c r="Y306" s="74"/>
    </row>
    <row r="307" spans="1:25" s="136" customFormat="1" ht="24" customHeight="1">
      <c r="A307" s="112" t="s">
        <v>360</v>
      </c>
      <c r="B307" s="113" t="s">
        <v>350</v>
      </c>
      <c r="C307" s="113" t="s">
        <v>251</v>
      </c>
      <c r="D307" s="113" t="s">
        <v>198</v>
      </c>
      <c r="E307" s="132" t="s">
        <v>359</v>
      </c>
      <c r="F307" s="133"/>
      <c r="G307" s="245">
        <f>H307</f>
        <v>60200</v>
      </c>
      <c r="H307" s="245">
        <f>H309+H310+H311+H312+H313</f>
        <v>60200</v>
      </c>
      <c r="I307" s="247"/>
      <c r="J307" s="245">
        <f>K307</f>
        <v>58200</v>
      </c>
      <c r="K307" s="245">
        <f>K309+K310+K311+K312+K313</f>
        <v>58200</v>
      </c>
      <c r="L307" s="247"/>
      <c r="M307" s="116">
        <f t="shared" si="61"/>
        <v>63990.9</v>
      </c>
      <c r="N307" s="117">
        <f t="shared" si="62"/>
        <v>63990.9</v>
      </c>
      <c r="O307" s="117">
        <f t="shared" si="63"/>
        <v>0</v>
      </c>
      <c r="P307" s="117">
        <f t="shared" si="73"/>
        <v>5790.9000000000015</v>
      </c>
      <c r="Q307" s="117">
        <f t="shared" si="64"/>
        <v>5790.9000000000015</v>
      </c>
      <c r="R307" s="117">
        <f t="shared" si="65"/>
        <v>0</v>
      </c>
      <c r="S307" s="117">
        <f t="shared" si="66"/>
        <v>67830.354</v>
      </c>
      <c r="T307" s="117">
        <f t="shared" si="67"/>
        <v>67830.354</v>
      </c>
      <c r="U307" s="117">
        <f t="shared" si="68"/>
        <v>0</v>
      </c>
      <c r="V307" s="117">
        <f>W307</f>
        <v>71221.8717</v>
      </c>
      <c r="W307" s="117">
        <f t="shared" si="69"/>
        <v>71221.8717</v>
      </c>
      <c r="X307" s="117">
        <f t="shared" si="70"/>
        <v>0</v>
      </c>
      <c r="Y307" s="135"/>
    </row>
    <row r="308" spans="1:25" ht="12.75" customHeight="1">
      <c r="A308" s="20"/>
      <c r="B308" s="22"/>
      <c r="C308" s="22"/>
      <c r="D308" s="53"/>
      <c r="E308" s="54" t="s">
        <v>5</v>
      </c>
      <c r="F308" s="111"/>
      <c r="G308" s="243"/>
      <c r="H308" s="243"/>
      <c r="I308" s="243"/>
      <c r="J308" s="243"/>
      <c r="K308" s="243"/>
      <c r="L308" s="243"/>
      <c r="M308" s="116">
        <f t="shared" si="61"/>
        <v>0</v>
      </c>
      <c r="N308" s="117">
        <f t="shared" si="62"/>
        <v>0</v>
      </c>
      <c r="O308" s="117">
        <f t="shared" si="63"/>
        <v>0</v>
      </c>
      <c r="P308" s="117">
        <f t="shared" si="73"/>
        <v>0</v>
      </c>
      <c r="Q308" s="117">
        <f t="shared" si="64"/>
        <v>0</v>
      </c>
      <c r="R308" s="117">
        <f t="shared" si="65"/>
        <v>0</v>
      </c>
      <c r="S308" s="117">
        <f t="shared" si="66"/>
        <v>0</v>
      </c>
      <c r="T308" s="117">
        <f t="shared" si="67"/>
        <v>0</v>
      </c>
      <c r="U308" s="117">
        <f t="shared" si="68"/>
        <v>0</v>
      </c>
      <c r="V308" s="26"/>
      <c r="W308" s="117">
        <f t="shared" si="69"/>
        <v>0</v>
      </c>
      <c r="X308" s="117">
        <f t="shared" si="70"/>
        <v>0</v>
      </c>
      <c r="Y308" s="74"/>
    </row>
    <row r="309" spans="1:25" ht="12.75" customHeight="1">
      <c r="A309" s="20"/>
      <c r="B309" s="22"/>
      <c r="C309" s="22"/>
      <c r="D309" s="53"/>
      <c r="E309" s="54" t="s">
        <v>421</v>
      </c>
      <c r="F309" s="111" t="s">
        <v>422</v>
      </c>
      <c r="G309" s="249">
        <f aca="true" t="shared" si="74" ref="G309:G314">H309</f>
        <v>0</v>
      </c>
      <c r="H309" s="249">
        <v>0</v>
      </c>
      <c r="I309" s="241"/>
      <c r="J309" s="249">
        <f aca="true" t="shared" si="75" ref="J309:J314">K309</f>
        <v>0</v>
      </c>
      <c r="K309" s="249">
        <v>0</v>
      </c>
      <c r="L309" s="241"/>
      <c r="M309" s="116">
        <f t="shared" si="61"/>
        <v>0</v>
      </c>
      <c r="N309" s="117">
        <f t="shared" si="62"/>
        <v>0</v>
      </c>
      <c r="O309" s="117">
        <f t="shared" si="63"/>
        <v>0</v>
      </c>
      <c r="P309" s="117">
        <f t="shared" si="73"/>
        <v>0</v>
      </c>
      <c r="Q309" s="117">
        <f t="shared" si="64"/>
        <v>0</v>
      </c>
      <c r="R309" s="117">
        <f t="shared" si="65"/>
        <v>0</v>
      </c>
      <c r="S309" s="117">
        <f t="shared" si="66"/>
        <v>0</v>
      </c>
      <c r="T309" s="117">
        <f t="shared" si="67"/>
        <v>0</v>
      </c>
      <c r="U309" s="117">
        <f t="shared" si="68"/>
        <v>0</v>
      </c>
      <c r="V309" s="26">
        <f>W309</f>
        <v>0</v>
      </c>
      <c r="W309" s="117">
        <f t="shared" si="69"/>
        <v>0</v>
      </c>
      <c r="X309" s="117">
        <f t="shared" si="70"/>
        <v>0</v>
      </c>
      <c r="Y309" s="74"/>
    </row>
    <row r="310" spans="1:25" ht="12.75" customHeight="1">
      <c r="A310" s="20"/>
      <c r="B310" s="22"/>
      <c r="C310" s="22"/>
      <c r="D310" s="53"/>
      <c r="E310" s="146" t="s">
        <v>646</v>
      </c>
      <c r="F310" s="137" t="s">
        <v>429</v>
      </c>
      <c r="G310" s="249">
        <f t="shared" si="74"/>
        <v>0</v>
      </c>
      <c r="H310" s="249">
        <v>0</v>
      </c>
      <c r="I310" s="241"/>
      <c r="J310" s="249">
        <f t="shared" si="75"/>
        <v>0</v>
      </c>
      <c r="K310" s="249">
        <v>0</v>
      </c>
      <c r="L310" s="241"/>
      <c r="M310" s="116">
        <f t="shared" si="61"/>
        <v>0</v>
      </c>
      <c r="N310" s="117">
        <f t="shared" si="62"/>
        <v>0</v>
      </c>
      <c r="O310" s="117">
        <f t="shared" si="63"/>
        <v>0</v>
      </c>
      <c r="P310" s="117">
        <f t="shared" si="73"/>
        <v>0</v>
      </c>
      <c r="Q310" s="117">
        <f t="shared" si="64"/>
        <v>0</v>
      </c>
      <c r="R310" s="117">
        <f t="shared" si="65"/>
        <v>0</v>
      </c>
      <c r="S310" s="117">
        <f t="shared" si="66"/>
        <v>0</v>
      </c>
      <c r="T310" s="117">
        <f t="shared" si="67"/>
        <v>0</v>
      </c>
      <c r="U310" s="117">
        <f t="shared" si="68"/>
        <v>0</v>
      </c>
      <c r="V310" s="26"/>
      <c r="W310" s="117">
        <f t="shared" si="69"/>
        <v>0</v>
      </c>
      <c r="X310" s="117">
        <f t="shared" si="70"/>
        <v>0</v>
      </c>
      <c r="Y310" s="74"/>
    </row>
    <row r="311" spans="1:25" ht="24" customHeight="1">
      <c r="A311" s="20"/>
      <c r="B311" s="22"/>
      <c r="C311" s="22"/>
      <c r="D311" s="53"/>
      <c r="E311" s="129" t="s">
        <v>640</v>
      </c>
      <c r="F311" s="137" t="s">
        <v>431</v>
      </c>
      <c r="G311" s="249">
        <f t="shared" si="74"/>
        <v>0</v>
      </c>
      <c r="H311" s="249">
        <v>0</v>
      </c>
      <c r="I311" s="241"/>
      <c r="J311" s="249">
        <f t="shared" si="75"/>
        <v>0</v>
      </c>
      <c r="K311" s="249">
        <v>0</v>
      </c>
      <c r="L311" s="241"/>
      <c r="M311" s="116">
        <f t="shared" si="61"/>
        <v>0</v>
      </c>
      <c r="N311" s="117">
        <f t="shared" si="62"/>
        <v>0</v>
      </c>
      <c r="O311" s="117">
        <f t="shared" si="63"/>
        <v>0</v>
      </c>
      <c r="P311" s="117">
        <f t="shared" si="73"/>
        <v>0</v>
      </c>
      <c r="Q311" s="117">
        <f t="shared" si="64"/>
        <v>0</v>
      </c>
      <c r="R311" s="117">
        <f t="shared" si="65"/>
        <v>0</v>
      </c>
      <c r="S311" s="117">
        <f t="shared" si="66"/>
        <v>0</v>
      </c>
      <c r="T311" s="117">
        <f t="shared" si="67"/>
        <v>0</v>
      </c>
      <c r="U311" s="117">
        <f t="shared" si="68"/>
        <v>0</v>
      </c>
      <c r="V311" s="26"/>
      <c r="W311" s="117">
        <f t="shared" si="69"/>
        <v>0</v>
      </c>
      <c r="X311" s="117">
        <f t="shared" si="70"/>
        <v>0</v>
      </c>
      <c r="Y311" s="74"/>
    </row>
    <row r="312" spans="1:25" ht="12.75" customHeight="1">
      <c r="A312" s="20"/>
      <c r="B312" s="22"/>
      <c r="C312" s="22"/>
      <c r="D312" s="53"/>
      <c r="E312" s="147" t="s">
        <v>686</v>
      </c>
      <c r="F312" s="148" t="s">
        <v>437</v>
      </c>
      <c r="G312" s="249">
        <f t="shared" si="74"/>
        <v>0</v>
      </c>
      <c r="H312" s="249">
        <v>0</v>
      </c>
      <c r="I312" s="241"/>
      <c r="J312" s="249">
        <f t="shared" si="75"/>
        <v>0</v>
      </c>
      <c r="K312" s="249">
        <v>0</v>
      </c>
      <c r="L312" s="241"/>
      <c r="M312" s="116">
        <f t="shared" si="61"/>
        <v>0</v>
      </c>
      <c r="N312" s="117">
        <f t="shared" si="62"/>
        <v>0</v>
      </c>
      <c r="O312" s="117">
        <f t="shared" si="63"/>
        <v>0</v>
      </c>
      <c r="P312" s="117">
        <f t="shared" si="73"/>
        <v>0</v>
      </c>
      <c r="Q312" s="117">
        <f t="shared" si="64"/>
        <v>0</v>
      </c>
      <c r="R312" s="117">
        <f t="shared" si="65"/>
        <v>0</v>
      </c>
      <c r="S312" s="117">
        <f t="shared" si="66"/>
        <v>0</v>
      </c>
      <c r="T312" s="117">
        <f t="shared" si="67"/>
        <v>0</v>
      </c>
      <c r="U312" s="117">
        <f t="shared" si="68"/>
        <v>0</v>
      </c>
      <c r="V312" s="26"/>
      <c r="W312" s="117">
        <f t="shared" si="69"/>
        <v>0</v>
      </c>
      <c r="X312" s="117">
        <f t="shared" si="70"/>
        <v>0</v>
      </c>
      <c r="Y312" s="74"/>
    </row>
    <row r="313" spans="1:25" s="6" customFormat="1" ht="12.75" customHeight="1">
      <c r="A313" s="10"/>
      <c r="B313" s="11"/>
      <c r="C313" s="11"/>
      <c r="D313" s="46"/>
      <c r="E313" s="56" t="s">
        <v>489</v>
      </c>
      <c r="F313" s="137" t="s">
        <v>490</v>
      </c>
      <c r="G313" s="217">
        <f t="shared" si="74"/>
        <v>60200</v>
      </c>
      <c r="H313" s="250">
        <v>60200</v>
      </c>
      <c r="I313" s="248"/>
      <c r="J313" s="217">
        <f t="shared" si="75"/>
        <v>58200</v>
      </c>
      <c r="K313" s="250">
        <v>58200</v>
      </c>
      <c r="L313" s="248"/>
      <c r="M313" s="116">
        <f t="shared" si="61"/>
        <v>63990.9</v>
      </c>
      <c r="N313" s="117">
        <f t="shared" si="62"/>
        <v>63990.9</v>
      </c>
      <c r="O313" s="117">
        <f t="shared" si="63"/>
        <v>0</v>
      </c>
      <c r="P313" s="117">
        <f t="shared" si="73"/>
        <v>5790.9000000000015</v>
      </c>
      <c r="Q313" s="117">
        <f t="shared" si="64"/>
        <v>5790.9000000000015</v>
      </c>
      <c r="R313" s="117">
        <f t="shared" si="65"/>
        <v>0</v>
      </c>
      <c r="S313" s="117">
        <f t="shared" si="66"/>
        <v>67830.354</v>
      </c>
      <c r="T313" s="117">
        <f t="shared" si="67"/>
        <v>67830.354</v>
      </c>
      <c r="U313" s="117">
        <f t="shared" si="68"/>
        <v>0</v>
      </c>
      <c r="V313" s="26">
        <f>W313</f>
        <v>71221.8717</v>
      </c>
      <c r="W313" s="117">
        <f t="shared" si="69"/>
        <v>71221.8717</v>
      </c>
      <c r="X313" s="117">
        <f t="shared" si="70"/>
        <v>0</v>
      </c>
      <c r="Y313" s="73"/>
    </row>
    <row r="314" spans="1:25" s="119" customFormat="1" ht="21">
      <c r="A314" s="126" t="s">
        <v>365</v>
      </c>
      <c r="B314" s="127" t="s">
        <v>366</v>
      </c>
      <c r="C314" s="127" t="s">
        <v>195</v>
      </c>
      <c r="D314" s="116" t="s">
        <v>195</v>
      </c>
      <c r="E314" s="121" t="s">
        <v>367</v>
      </c>
      <c r="F314" s="128"/>
      <c r="G314" s="246">
        <f t="shared" si="74"/>
        <v>634500</v>
      </c>
      <c r="H314" s="246">
        <f>H316</f>
        <v>634500</v>
      </c>
      <c r="I314" s="246"/>
      <c r="J314" s="246">
        <f t="shared" si="75"/>
        <v>700000</v>
      </c>
      <c r="K314" s="246">
        <f>K316</f>
        <v>700000</v>
      </c>
      <c r="L314" s="246"/>
      <c r="M314" s="116">
        <f t="shared" si="61"/>
        <v>659880</v>
      </c>
      <c r="N314" s="117">
        <v>659880</v>
      </c>
      <c r="O314" s="117">
        <f t="shared" si="63"/>
        <v>0</v>
      </c>
      <c r="P314" s="117">
        <f t="shared" si="73"/>
        <v>-40120</v>
      </c>
      <c r="Q314" s="117">
        <f t="shared" si="64"/>
        <v>-40120</v>
      </c>
      <c r="R314" s="117">
        <f t="shared" si="65"/>
        <v>0</v>
      </c>
      <c r="S314" s="117">
        <f t="shared" si="66"/>
        <v>700000</v>
      </c>
      <c r="T314" s="117">
        <v>700000</v>
      </c>
      <c r="U314" s="117">
        <f t="shared" si="68"/>
        <v>0</v>
      </c>
      <c r="V314" s="117">
        <f>W314</f>
        <v>735000</v>
      </c>
      <c r="W314" s="117">
        <f t="shared" si="69"/>
        <v>735000</v>
      </c>
      <c r="X314" s="117">
        <f t="shared" si="70"/>
        <v>0</v>
      </c>
      <c r="Y314" s="123"/>
    </row>
    <row r="315" spans="1:25" ht="16.5" customHeight="1">
      <c r="A315" s="20"/>
      <c r="B315" s="22"/>
      <c r="C315" s="22"/>
      <c r="D315" s="53"/>
      <c r="E315" s="56" t="s">
        <v>5</v>
      </c>
      <c r="F315" s="111"/>
      <c r="G315" s="243"/>
      <c r="H315" s="243"/>
      <c r="I315" s="243"/>
      <c r="J315" s="243"/>
      <c r="K315" s="243"/>
      <c r="L315" s="243"/>
      <c r="M315" s="116">
        <f t="shared" si="61"/>
        <v>0</v>
      </c>
      <c r="N315" s="117">
        <f t="shared" si="62"/>
        <v>0</v>
      </c>
      <c r="O315" s="117">
        <f t="shared" si="63"/>
        <v>0</v>
      </c>
      <c r="P315" s="117">
        <f t="shared" si="73"/>
        <v>0</v>
      </c>
      <c r="Q315" s="117">
        <f t="shared" si="64"/>
        <v>0</v>
      </c>
      <c r="R315" s="117">
        <f t="shared" si="65"/>
        <v>0</v>
      </c>
      <c r="S315" s="117">
        <f t="shared" si="66"/>
        <v>0</v>
      </c>
      <c r="T315" s="117">
        <f t="shared" si="67"/>
        <v>0</v>
      </c>
      <c r="U315" s="117">
        <f t="shared" si="68"/>
        <v>0</v>
      </c>
      <c r="V315" s="26"/>
      <c r="W315" s="117">
        <f t="shared" si="69"/>
        <v>0</v>
      </c>
      <c r="X315" s="117">
        <f t="shared" si="70"/>
        <v>0</v>
      </c>
      <c r="Y315" s="74"/>
    </row>
    <row r="316" spans="1:25" s="119" customFormat="1" ht="21">
      <c r="A316" s="126" t="s">
        <v>368</v>
      </c>
      <c r="B316" s="127" t="s">
        <v>366</v>
      </c>
      <c r="C316" s="127" t="s">
        <v>198</v>
      </c>
      <c r="D316" s="116" t="s">
        <v>195</v>
      </c>
      <c r="E316" s="121" t="s">
        <v>369</v>
      </c>
      <c r="F316" s="128"/>
      <c r="G316" s="246">
        <f>H316</f>
        <v>634500</v>
      </c>
      <c r="H316" s="246">
        <f>H318</f>
        <v>634500</v>
      </c>
      <c r="I316" s="246"/>
      <c r="J316" s="246">
        <f>K316</f>
        <v>700000</v>
      </c>
      <c r="K316" s="246">
        <f>K318</f>
        <v>700000</v>
      </c>
      <c r="L316" s="246"/>
      <c r="M316" s="116">
        <f t="shared" si="61"/>
        <v>659880</v>
      </c>
      <c r="N316" s="117">
        <v>659880</v>
      </c>
      <c r="O316" s="117">
        <f t="shared" si="63"/>
        <v>0</v>
      </c>
      <c r="P316" s="117">
        <f t="shared" si="73"/>
        <v>-40120</v>
      </c>
      <c r="Q316" s="117">
        <f t="shared" si="64"/>
        <v>-40120</v>
      </c>
      <c r="R316" s="117">
        <f t="shared" si="65"/>
        <v>0</v>
      </c>
      <c r="S316" s="117">
        <f t="shared" si="66"/>
        <v>700000</v>
      </c>
      <c r="T316" s="117">
        <v>700000</v>
      </c>
      <c r="U316" s="117">
        <f t="shared" si="68"/>
        <v>0</v>
      </c>
      <c r="V316" s="117">
        <f>W316</f>
        <v>735000</v>
      </c>
      <c r="W316" s="117">
        <f t="shared" si="69"/>
        <v>735000</v>
      </c>
      <c r="X316" s="117">
        <f t="shared" si="70"/>
        <v>0</v>
      </c>
      <c r="Y316" s="123"/>
    </row>
    <row r="317" spans="1:25" ht="16.5" customHeight="1">
      <c r="A317" s="20"/>
      <c r="B317" s="22"/>
      <c r="C317" s="22"/>
      <c r="D317" s="53"/>
      <c r="E317" s="56" t="s">
        <v>200</v>
      </c>
      <c r="F317" s="111"/>
      <c r="G317" s="243"/>
      <c r="H317" s="243"/>
      <c r="I317" s="243"/>
      <c r="J317" s="243"/>
      <c r="K317" s="243"/>
      <c r="L317" s="243"/>
      <c r="M317" s="116">
        <f t="shared" si="61"/>
        <v>0</v>
      </c>
      <c r="N317" s="117">
        <f t="shared" si="62"/>
        <v>0</v>
      </c>
      <c r="O317" s="117">
        <f t="shared" si="63"/>
        <v>0</v>
      </c>
      <c r="P317" s="117">
        <f t="shared" si="73"/>
        <v>0</v>
      </c>
      <c r="Q317" s="117">
        <f t="shared" si="64"/>
        <v>0</v>
      </c>
      <c r="R317" s="117">
        <f t="shared" si="65"/>
        <v>0</v>
      </c>
      <c r="S317" s="117">
        <f t="shared" si="66"/>
        <v>0</v>
      </c>
      <c r="T317" s="117">
        <f t="shared" si="67"/>
        <v>0</v>
      </c>
      <c r="U317" s="117">
        <f t="shared" si="68"/>
        <v>0</v>
      </c>
      <c r="V317" s="26"/>
      <c r="W317" s="117">
        <f t="shared" si="69"/>
        <v>0</v>
      </c>
      <c r="X317" s="117">
        <f t="shared" si="70"/>
        <v>0</v>
      </c>
      <c r="Y317" s="74"/>
    </row>
    <row r="318" spans="1:25" s="136" customFormat="1" ht="18.75" customHeight="1">
      <c r="A318" s="130" t="s">
        <v>370</v>
      </c>
      <c r="B318" s="131" t="s">
        <v>366</v>
      </c>
      <c r="C318" s="131" t="s">
        <v>198</v>
      </c>
      <c r="D318" s="131" t="s">
        <v>222</v>
      </c>
      <c r="E318" s="124" t="s">
        <v>371</v>
      </c>
      <c r="F318" s="133"/>
      <c r="G318" s="245">
        <f>H318</f>
        <v>634500</v>
      </c>
      <c r="H318" s="245">
        <f>H320</f>
        <v>634500</v>
      </c>
      <c r="I318" s="247"/>
      <c r="J318" s="245">
        <f>K318</f>
        <v>700000</v>
      </c>
      <c r="K318" s="245">
        <f>K320</f>
        <v>700000</v>
      </c>
      <c r="L318" s="247"/>
      <c r="M318" s="116">
        <f t="shared" si="61"/>
        <v>659880</v>
      </c>
      <c r="N318" s="117">
        <v>659880</v>
      </c>
      <c r="O318" s="117">
        <f t="shared" si="63"/>
        <v>0</v>
      </c>
      <c r="P318" s="117">
        <f t="shared" si="73"/>
        <v>-40120</v>
      </c>
      <c r="Q318" s="117">
        <f t="shared" si="64"/>
        <v>-40120</v>
      </c>
      <c r="R318" s="117">
        <f t="shared" si="65"/>
        <v>0</v>
      </c>
      <c r="S318" s="117">
        <f t="shared" si="66"/>
        <v>700000</v>
      </c>
      <c r="T318" s="117">
        <v>700000</v>
      </c>
      <c r="U318" s="117">
        <f t="shared" si="68"/>
        <v>0</v>
      </c>
      <c r="V318" s="117">
        <f>W318</f>
        <v>735000</v>
      </c>
      <c r="W318" s="117">
        <f t="shared" si="69"/>
        <v>735000</v>
      </c>
      <c r="X318" s="117">
        <f t="shared" si="70"/>
        <v>0</v>
      </c>
      <c r="Y318" s="135"/>
    </row>
    <row r="319" spans="1:25" ht="13.5" customHeight="1">
      <c r="A319" s="20"/>
      <c r="B319" s="22"/>
      <c r="C319" s="22"/>
      <c r="D319" s="53"/>
      <c r="E319" s="56" t="s">
        <v>5</v>
      </c>
      <c r="F319" s="111"/>
      <c r="G319" s="217"/>
      <c r="H319" s="217"/>
      <c r="I319" s="243"/>
      <c r="J319" s="217"/>
      <c r="K319" s="217"/>
      <c r="L319" s="243"/>
      <c r="M319" s="116">
        <f t="shared" si="61"/>
        <v>0</v>
      </c>
      <c r="N319" s="117">
        <f t="shared" si="62"/>
        <v>0</v>
      </c>
      <c r="O319" s="117">
        <f t="shared" si="63"/>
        <v>0</v>
      </c>
      <c r="P319" s="117">
        <f t="shared" si="73"/>
        <v>0</v>
      </c>
      <c r="Q319" s="117">
        <f t="shared" si="64"/>
        <v>0</v>
      </c>
      <c r="R319" s="117">
        <f t="shared" si="65"/>
        <v>0</v>
      </c>
      <c r="S319" s="117">
        <f t="shared" si="66"/>
        <v>0</v>
      </c>
      <c r="T319" s="117">
        <f t="shared" si="67"/>
        <v>0</v>
      </c>
      <c r="U319" s="117">
        <f t="shared" si="68"/>
        <v>0</v>
      </c>
      <c r="V319" s="26"/>
      <c r="W319" s="117">
        <f t="shared" si="69"/>
        <v>0</v>
      </c>
      <c r="X319" s="117">
        <f t="shared" si="70"/>
        <v>0</v>
      </c>
      <c r="Y319" s="74"/>
    </row>
    <row r="320" spans="1:25" ht="18.75" customHeight="1">
      <c r="A320" s="20"/>
      <c r="B320" s="22"/>
      <c r="C320" s="22"/>
      <c r="D320" s="53"/>
      <c r="E320" s="56" t="s">
        <v>511</v>
      </c>
      <c r="F320" s="111" t="s">
        <v>512</v>
      </c>
      <c r="G320" s="217">
        <f>H320</f>
        <v>634500</v>
      </c>
      <c r="H320" s="217">
        <v>634500</v>
      </c>
      <c r="I320" s="243"/>
      <c r="J320" s="217">
        <f>K320</f>
        <v>700000</v>
      </c>
      <c r="K320" s="217">
        <v>700000</v>
      </c>
      <c r="L320" s="243"/>
      <c r="M320" s="116">
        <v>659880</v>
      </c>
      <c r="N320" s="117">
        <v>750000</v>
      </c>
      <c r="O320" s="117">
        <f t="shared" si="63"/>
        <v>0</v>
      </c>
      <c r="P320" s="117">
        <f t="shared" si="73"/>
        <v>-40120</v>
      </c>
      <c r="Q320" s="117">
        <f t="shared" si="64"/>
        <v>50000</v>
      </c>
      <c r="R320" s="117">
        <f t="shared" si="65"/>
        <v>0</v>
      </c>
      <c r="S320" s="117">
        <f t="shared" si="66"/>
        <v>760000</v>
      </c>
      <c r="T320" s="117">
        <v>760000</v>
      </c>
      <c r="U320" s="117">
        <f t="shared" si="68"/>
        <v>0</v>
      </c>
      <c r="V320" s="26">
        <f>W320</f>
        <v>798000</v>
      </c>
      <c r="W320" s="117">
        <f t="shared" si="69"/>
        <v>798000</v>
      </c>
      <c r="X320" s="117">
        <f t="shared" si="70"/>
        <v>0</v>
      </c>
      <c r="Y320" s="74"/>
    </row>
    <row r="321" spans="1:25" ht="19.5" customHeight="1" thickBot="1">
      <c r="A321" s="27"/>
      <c r="B321" s="29"/>
      <c r="C321" s="29"/>
      <c r="D321" s="57"/>
      <c r="E321" s="234" t="s">
        <v>612</v>
      </c>
      <c r="F321" s="235" t="s">
        <v>377</v>
      </c>
      <c r="G321" s="264"/>
      <c r="H321" s="264"/>
      <c r="I321" s="264"/>
      <c r="J321" s="264"/>
      <c r="K321" s="264"/>
      <c r="L321" s="264"/>
      <c r="M321" s="116">
        <f t="shared" si="61"/>
        <v>0</v>
      </c>
      <c r="N321" s="117">
        <f t="shared" si="62"/>
        <v>0</v>
      </c>
      <c r="O321" s="117">
        <f t="shared" si="63"/>
        <v>0</v>
      </c>
      <c r="P321" s="117">
        <f t="shared" si="73"/>
        <v>0</v>
      </c>
      <c r="Q321" s="117">
        <f t="shared" si="64"/>
        <v>0</v>
      </c>
      <c r="R321" s="117">
        <f t="shared" si="65"/>
        <v>0</v>
      </c>
      <c r="S321" s="117">
        <f t="shared" si="66"/>
        <v>0</v>
      </c>
      <c r="T321" s="117">
        <f t="shared" si="67"/>
        <v>0</v>
      </c>
      <c r="U321" s="117">
        <f t="shared" si="68"/>
        <v>0</v>
      </c>
      <c r="V321" s="50"/>
      <c r="W321" s="117">
        <f t="shared" si="69"/>
        <v>0</v>
      </c>
      <c r="X321" s="117">
        <f t="shared" si="70"/>
        <v>0</v>
      </c>
      <c r="Y321" s="75"/>
    </row>
  </sheetData>
  <sheetProtection/>
  <mergeCells count="28">
    <mergeCell ref="W5:X5"/>
    <mergeCell ref="Y5:Y6"/>
    <mergeCell ref="N5:O5"/>
    <mergeCell ref="P5:P6"/>
    <mergeCell ref="Q5:R5"/>
    <mergeCell ref="S5:S6"/>
    <mergeCell ref="T5:U5"/>
    <mergeCell ref="V5:V6"/>
    <mergeCell ref="J4:L4"/>
    <mergeCell ref="M4:O4"/>
    <mergeCell ref="P4:R4"/>
    <mergeCell ref="S4:U4"/>
    <mergeCell ref="V4:X4"/>
    <mergeCell ref="G5:G6"/>
    <mergeCell ref="H5:I5"/>
    <mergeCell ref="J5:J6"/>
    <mergeCell ref="K5:L5"/>
    <mergeCell ref="M5:M6"/>
    <mergeCell ref="W1:Y1"/>
    <mergeCell ref="W2:Y2"/>
    <mergeCell ref="A3:Y3"/>
    <mergeCell ref="A4:A6"/>
    <mergeCell ref="B4:B6"/>
    <mergeCell ref="C4:C6"/>
    <mergeCell ref="D4:D6"/>
    <mergeCell ref="E4:E6"/>
    <mergeCell ref="F4:F6"/>
    <mergeCell ref="G4:I4"/>
  </mergeCells>
  <printOptions/>
  <pageMargins left="0.25" right="0.25" top="0.75" bottom="0.75" header="0.3" footer="0.3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W37"/>
  <sheetViews>
    <sheetView zoomScale="120" zoomScaleNormal="120" zoomScalePageLayoutView="0" workbookViewId="0" topLeftCell="A1">
      <selection activeCell="D9" sqref="D9"/>
    </sheetView>
  </sheetViews>
  <sheetFormatPr defaultColWidth="9.140625" defaultRowHeight="12"/>
  <cols>
    <col min="1" max="1" width="12.00390625" style="2" customWidth="1"/>
    <col min="2" max="2" width="45.00390625" style="3" customWidth="1"/>
    <col min="3" max="3" width="10.28125" style="2" customWidth="1"/>
    <col min="4" max="4" width="13.00390625" style="2" customWidth="1"/>
    <col min="5" max="5" width="14.00390625" style="2" customWidth="1"/>
    <col min="6" max="6" width="13.7109375" style="2" customWidth="1"/>
    <col min="7" max="7" width="11.8515625" style="2" customWidth="1"/>
    <col min="8" max="9" width="10.28125" style="2" customWidth="1"/>
    <col min="10" max="10" width="13.140625" style="1" customWidth="1"/>
    <col min="11" max="11" width="13.28125" style="1" customWidth="1"/>
    <col min="12" max="16" width="12.28125" style="1" customWidth="1"/>
    <col min="17" max="18" width="14.28125" style="1" customWidth="1"/>
    <col min="19" max="19" width="13.140625" style="1" customWidth="1"/>
    <col min="20" max="21" width="14.421875" style="1" customWidth="1"/>
    <col min="22" max="22" width="23.421875" style="0" customWidth="1"/>
  </cols>
  <sheetData>
    <row r="2" spans="12:23" ht="33" customHeight="1">
      <c r="L2" s="4"/>
      <c r="M2" s="4"/>
      <c r="N2" s="4"/>
      <c r="O2" s="4"/>
      <c r="R2" s="4"/>
      <c r="V2" s="78" t="s">
        <v>616</v>
      </c>
      <c r="W2" s="79"/>
    </row>
    <row r="3" spans="1:21" ht="30" customHeight="1">
      <c r="A3" s="318" t="s">
        <v>729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</row>
    <row r="4" spans="1:22" ht="22.5" customHeight="1" thickBot="1">
      <c r="A4" s="31"/>
      <c r="B4" s="32"/>
      <c r="C4" s="31"/>
      <c r="D4" s="31"/>
      <c r="E4" s="31"/>
      <c r="F4" s="31"/>
      <c r="G4" s="31"/>
      <c r="H4" s="31"/>
      <c r="I4" s="31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V4" s="34" t="s">
        <v>0</v>
      </c>
    </row>
    <row r="5" spans="1:22" ht="23.25" customHeight="1">
      <c r="A5" s="327" t="s">
        <v>1</v>
      </c>
      <c r="B5" s="331" t="s">
        <v>372</v>
      </c>
      <c r="C5" s="330" t="s">
        <v>373</v>
      </c>
      <c r="D5" s="303" t="s">
        <v>719</v>
      </c>
      <c r="E5" s="303"/>
      <c r="F5" s="303"/>
      <c r="G5" s="303" t="s">
        <v>720</v>
      </c>
      <c r="H5" s="303"/>
      <c r="I5" s="303"/>
      <c r="J5" s="303" t="s">
        <v>184</v>
      </c>
      <c r="K5" s="303"/>
      <c r="L5" s="303"/>
      <c r="M5" s="298" t="s">
        <v>721</v>
      </c>
      <c r="N5" s="298"/>
      <c r="O5" s="298"/>
      <c r="P5" s="303" t="s">
        <v>185</v>
      </c>
      <c r="Q5" s="303"/>
      <c r="R5" s="303"/>
      <c r="S5" s="303" t="s">
        <v>185</v>
      </c>
      <c r="T5" s="303"/>
      <c r="U5" s="303"/>
      <c r="V5" s="72" t="s">
        <v>617</v>
      </c>
    </row>
    <row r="6" spans="1:22" ht="24" customHeight="1">
      <c r="A6" s="328"/>
      <c r="B6" s="332"/>
      <c r="C6" s="296"/>
      <c r="D6" s="296" t="s">
        <v>4</v>
      </c>
      <c r="E6" s="296" t="s">
        <v>5</v>
      </c>
      <c r="F6" s="296"/>
      <c r="G6" s="296" t="s">
        <v>4</v>
      </c>
      <c r="H6" s="296" t="s">
        <v>5</v>
      </c>
      <c r="I6" s="296"/>
      <c r="J6" s="296" t="s">
        <v>4</v>
      </c>
      <c r="K6" s="296" t="s">
        <v>5</v>
      </c>
      <c r="L6" s="296"/>
      <c r="M6" s="296" t="s">
        <v>4</v>
      </c>
      <c r="N6" s="296" t="s">
        <v>5</v>
      </c>
      <c r="O6" s="296"/>
      <c r="P6" s="296" t="s">
        <v>4</v>
      </c>
      <c r="Q6" s="296" t="s">
        <v>5</v>
      </c>
      <c r="R6" s="296"/>
      <c r="S6" s="296" t="s">
        <v>4</v>
      </c>
      <c r="T6" s="296" t="s">
        <v>5</v>
      </c>
      <c r="U6" s="296"/>
      <c r="V6" s="310" t="s">
        <v>726</v>
      </c>
    </row>
    <row r="7" spans="1:22" ht="35.25" customHeight="1">
      <c r="A7" s="328"/>
      <c r="B7" s="332"/>
      <c r="C7" s="296"/>
      <c r="D7" s="296"/>
      <c r="E7" s="14" t="s">
        <v>6</v>
      </c>
      <c r="F7" s="14" t="s">
        <v>7</v>
      </c>
      <c r="G7" s="296"/>
      <c r="H7" s="14" t="s">
        <v>6</v>
      </c>
      <c r="I7" s="14" t="s">
        <v>7</v>
      </c>
      <c r="J7" s="296"/>
      <c r="K7" s="14" t="s">
        <v>6</v>
      </c>
      <c r="L7" s="14" t="s">
        <v>7</v>
      </c>
      <c r="M7" s="296"/>
      <c r="N7" s="14" t="s">
        <v>6</v>
      </c>
      <c r="O7" s="14" t="s">
        <v>7</v>
      </c>
      <c r="P7" s="296"/>
      <c r="Q7" s="14" t="s">
        <v>6</v>
      </c>
      <c r="R7" s="14" t="s">
        <v>7</v>
      </c>
      <c r="S7" s="296"/>
      <c r="T7" s="14" t="s">
        <v>6</v>
      </c>
      <c r="U7" s="14" t="s">
        <v>7</v>
      </c>
      <c r="V7" s="310"/>
    </row>
    <row r="8" spans="1:22" ht="20.25" customHeight="1">
      <c r="A8" s="15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3">
        <v>22</v>
      </c>
    </row>
    <row r="9" spans="1:22" s="6" customFormat="1" ht="21.75" customHeight="1">
      <c r="A9" s="10" t="s">
        <v>557</v>
      </c>
      <c r="B9" s="42" t="s">
        <v>558</v>
      </c>
      <c r="C9" s="11" t="s">
        <v>10</v>
      </c>
      <c r="D9" s="294">
        <f>E9+F9</f>
        <v>898384.6</v>
      </c>
      <c r="E9" s="265">
        <v>0</v>
      </c>
      <c r="F9" s="12">
        <v>898384.6</v>
      </c>
      <c r="G9" s="294">
        <f>I9</f>
        <v>1088997.842</v>
      </c>
      <c r="H9" s="11"/>
      <c r="I9" s="11">
        <v>1088997.842</v>
      </c>
      <c r="J9" s="25">
        <v>1100000</v>
      </c>
      <c r="K9" s="26"/>
      <c r="L9" s="25">
        <v>1100000</v>
      </c>
      <c r="M9" s="26">
        <v>201615.4</v>
      </c>
      <c r="N9" s="26"/>
      <c r="O9" s="26">
        <v>201615.4</v>
      </c>
      <c r="P9" s="25">
        <v>1166000</v>
      </c>
      <c r="Q9" s="26"/>
      <c r="R9" s="25">
        <v>1166000</v>
      </c>
      <c r="S9" s="25">
        <v>1224300</v>
      </c>
      <c r="T9" s="26"/>
      <c r="U9" s="25">
        <v>1224300</v>
      </c>
      <c r="V9" s="73"/>
    </row>
    <row r="10" spans="1:22" ht="12.75" customHeight="1">
      <c r="A10" s="20"/>
      <c r="B10" s="21" t="s">
        <v>5</v>
      </c>
      <c r="C10" s="22"/>
      <c r="D10" s="84"/>
      <c r="E10" s="85"/>
      <c r="F10" s="85"/>
      <c r="G10" s="22"/>
      <c r="H10" s="22"/>
      <c r="I10" s="22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74"/>
    </row>
    <row r="11" spans="1:22" s="6" customFormat="1" ht="21.75" customHeight="1">
      <c r="A11" s="10" t="s">
        <v>559</v>
      </c>
      <c r="B11" s="42" t="s">
        <v>560</v>
      </c>
      <c r="C11" s="11" t="s">
        <v>10</v>
      </c>
      <c r="D11" s="84"/>
      <c r="E11" s="84"/>
      <c r="F11" s="84"/>
      <c r="G11" s="11"/>
      <c r="H11" s="11"/>
      <c r="I11" s="1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73"/>
    </row>
    <row r="12" spans="1:22" ht="12.75" customHeight="1">
      <c r="A12" s="20"/>
      <c r="B12" s="21" t="s">
        <v>5</v>
      </c>
      <c r="C12" s="22"/>
      <c r="D12" s="84"/>
      <c r="E12" s="85"/>
      <c r="F12" s="85"/>
      <c r="G12" s="22"/>
      <c r="H12" s="22"/>
      <c r="I12" s="22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74"/>
    </row>
    <row r="13" spans="1:22" s="6" customFormat="1" ht="21.75" customHeight="1">
      <c r="A13" s="10" t="s">
        <v>561</v>
      </c>
      <c r="B13" s="42" t="s">
        <v>562</v>
      </c>
      <c r="C13" s="11" t="s">
        <v>10</v>
      </c>
      <c r="D13" s="84"/>
      <c r="E13" s="84"/>
      <c r="F13" s="84"/>
      <c r="G13" s="11"/>
      <c r="H13" s="11"/>
      <c r="I13" s="1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73"/>
    </row>
    <row r="14" spans="1:22" ht="12.75" customHeight="1">
      <c r="A14" s="20"/>
      <c r="B14" s="21" t="s">
        <v>5</v>
      </c>
      <c r="C14" s="22"/>
      <c r="D14" s="84"/>
      <c r="E14" s="85"/>
      <c r="F14" s="85"/>
      <c r="G14" s="22"/>
      <c r="H14" s="22"/>
      <c r="I14" s="22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74"/>
    </row>
    <row r="15" spans="1:22" ht="30" customHeight="1">
      <c r="A15" s="20" t="s">
        <v>563</v>
      </c>
      <c r="B15" s="21" t="s">
        <v>564</v>
      </c>
      <c r="C15" s="22" t="s">
        <v>10</v>
      </c>
      <c r="D15" s="84"/>
      <c r="E15" s="84"/>
      <c r="F15" s="84"/>
      <c r="G15" s="22"/>
      <c r="H15" s="22"/>
      <c r="I15" s="22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74"/>
    </row>
    <row r="16" spans="1:22" ht="12.75" customHeight="1">
      <c r="A16" s="20"/>
      <c r="B16" s="21" t="s">
        <v>5</v>
      </c>
      <c r="C16" s="22"/>
      <c r="D16" s="84"/>
      <c r="E16" s="85"/>
      <c r="F16" s="85"/>
      <c r="G16" s="22"/>
      <c r="H16" s="22"/>
      <c r="I16" s="22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74"/>
    </row>
    <row r="17" spans="1:22" ht="16.5" customHeight="1">
      <c r="A17" s="20" t="s">
        <v>549</v>
      </c>
      <c r="B17" s="21" t="s">
        <v>565</v>
      </c>
      <c r="C17" s="22" t="s">
        <v>10</v>
      </c>
      <c r="D17" s="84"/>
      <c r="E17" s="84"/>
      <c r="F17" s="84"/>
      <c r="G17" s="22"/>
      <c r="H17" s="22"/>
      <c r="I17" s="22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74"/>
    </row>
    <row r="18" spans="1:22" ht="17.25" customHeight="1">
      <c r="A18" s="20"/>
      <c r="B18" s="21" t="s">
        <v>5</v>
      </c>
      <c r="C18" s="22"/>
      <c r="D18" s="84"/>
      <c r="E18" s="84"/>
      <c r="F18" s="84"/>
      <c r="G18" s="22"/>
      <c r="H18" s="22"/>
      <c r="I18" s="22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74"/>
    </row>
    <row r="19" spans="1:22" ht="18" customHeight="1">
      <c r="A19" s="20" t="s">
        <v>566</v>
      </c>
      <c r="B19" s="21" t="s">
        <v>567</v>
      </c>
      <c r="C19" s="22" t="s">
        <v>568</v>
      </c>
      <c r="D19" s="84"/>
      <c r="E19" s="84"/>
      <c r="F19" s="84"/>
      <c r="G19" s="22"/>
      <c r="H19" s="22"/>
      <c r="I19" s="22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74"/>
    </row>
    <row r="20" spans="1:22" ht="18.75" customHeight="1">
      <c r="A20" s="20"/>
      <c r="B20" s="21" t="s">
        <v>200</v>
      </c>
      <c r="C20" s="22"/>
      <c r="D20" s="84"/>
      <c r="E20" s="85"/>
      <c r="F20" s="85"/>
      <c r="G20" s="22"/>
      <c r="H20" s="22"/>
      <c r="I20" s="22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74"/>
    </row>
    <row r="21" spans="1:22" ht="21" customHeight="1">
      <c r="A21" s="20" t="s">
        <v>569</v>
      </c>
      <c r="B21" s="51" t="s">
        <v>570</v>
      </c>
      <c r="C21" s="22" t="s">
        <v>10</v>
      </c>
      <c r="D21" s="84"/>
      <c r="E21" s="84"/>
      <c r="F21" s="84"/>
      <c r="G21" s="22"/>
      <c r="H21" s="22"/>
      <c r="I21" s="22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74"/>
    </row>
    <row r="22" spans="1:22" s="6" customFormat="1" ht="21.75" customHeight="1">
      <c r="A22" s="10" t="s">
        <v>571</v>
      </c>
      <c r="B22" s="42" t="s">
        <v>572</v>
      </c>
      <c r="C22" s="11" t="s">
        <v>10</v>
      </c>
      <c r="D22" s="84"/>
      <c r="E22" s="84"/>
      <c r="F22" s="84"/>
      <c r="G22" s="11"/>
      <c r="H22" s="11"/>
      <c r="I22" s="1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73"/>
    </row>
    <row r="23" spans="1:22" ht="12.75" customHeight="1">
      <c r="A23" s="20"/>
      <c r="B23" s="21" t="s">
        <v>5</v>
      </c>
      <c r="C23" s="22"/>
      <c r="D23" s="84"/>
      <c r="E23" s="84"/>
      <c r="F23" s="84"/>
      <c r="G23" s="22"/>
      <c r="H23" s="22"/>
      <c r="I23" s="22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74"/>
    </row>
    <row r="24" spans="1:22" ht="30.75" customHeight="1">
      <c r="A24" s="20" t="s">
        <v>573</v>
      </c>
      <c r="B24" s="21" t="s">
        <v>574</v>
      </c>
      <c r="C24" s="22" t="s">
        <v>10</v>
      </c>
      <c r="D24" s="84"/>
      <c r="E24" s="85"/>
      <c r="F24" s="85"/>
      <c r="G24" s="22"/>
      <c r="H24" s="22"/>
      <c r="I24" s="22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74"/>
    </row>
    <row r="25" spans="1:22" ht="12.75" customHeight="1">
      <c r="A25" s="20"/>
      <c r="B25" s="21" t="s">
        <v>5</v>
      </c>
      <c r="C25" s="22"/>
      <c r="D25" s="84"/>
      <c r="E25" s="84"/>
      <c r="F25" s="84"/>
      <c r="G25" s="22"/>
      <c r="H25" s="22"/>
      <c r="I25" s="22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74"/>
    </row>
    <row r="26" spans="1:22" ht="29.25" customHeight="1">
      <c r="A26" s="20" t="s">
        <v>575</v>
      </c>
      <c r="B26" s="51" t="s">
        <v>576</v>
      </c>
      <c r="C26" s="22" t="s">
        <v>577</v>
      </c>
      <c r="D26" s="84"/>
      <c r="E26" s="84"/>
      <c r="F26" s="84"/>
      <c r="G26" s="22"/>
      <c r="H26" s="22"/>
      <c r="I26" s="22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74"/>
    </row>
    <row r="27" spans="1:22" s="6" customFormat="1" ht="28.5" customHeight="1">
      <c r="A27" s="10" t="s">
        <v>578</v>
      </c>
      <c r="B27" s="42" t="s">
        <v>579</v>
      </c>
      <c r="C27" s="11" t="s">
        <v>10</v>
      </c>
      <c r="D27" s="84"/>
      <c r="E27" s="84"/>
      <c r="F27" s="84"/>
      <c r="G27" s="11"/>
      <c r="H27" s="11"/>
      <c r="I27" s="1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73"/>
    </row>
    <row r="28" spans="1:22" ht="34.5" customHeight="1">
      <c r="A28" s="15" t="s">
        <v>1</v>
      </c>
      <c r="B28" s="14" t="s">
        <v>372</v>
      </c>
      <c r="C28" s="12" t="s">
        <v>373</v>
      </c>
      <c r="D28" s="84"/>
      <c r="E28" s="85"/>
      <c r="F28" s="85"/>
      <c r="G28" s="12"/>
      <c r="H28" s="12"/>
      <c r="I28" s="12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74"/>
    </row>
    <row r="29" spans="1:22" ht="12.75" customHeight="1">
      <c r="A29" s="20"/>
      <c r="B29" s="21" t="s">
        <v>5</v>
      </c>
      <c r="C29" s="22"/>
      <c r="D29" s="84"/>
      <c r="E29" s="84"/>
      <c r="F29" s="84"/>
      <c r="G29" s="22"/>
      <c r="H29" s="22"/>
      <c r="I29" s="22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74"/>
    </row>
    <row r="30" spans="1:22" ht="33" customHeight="1">
      <c r="A30" s="20" t="s">
        <v>580</v>
      </c>
      <c r="B30" s="21" t="s">
        <v>581</v>
      </c>
      <c r="C30" s="22" t="s">
        <v>582</v>
      </c>
      <c r="D30" s="84"/>
      <c r="E30" s="84"/>
      <c r="F30" s="84"/>
      <c r="G30" s="22"/>
      <c r="H30" s="22"/>
      <c r="I30" s="22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74"/>
    </row>
    <row r="31" spans="1:22" ht="18" customHeight="1">
      <c r="A31" s="20"/>
      <c r="B31" s="21" t="s">
        <v>200</v>
      </c>
      <c r="C31" s="22"/>
      <c r="D31" s="84"/>
      <c r="E31" s="84"/>
      <c r="F31" s="84"/>
      <c r="G31" s="22"/>
      <c r="H31" s="22"/>
      <c r="I31" s="22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74"/>
    </row>
    <row r="32" spans="1:22" ht="48.75" customHeight="1">
      <c r="A32" s="20" t="s">
        <v>583</v>
      </c>
      <c r="B32" s="51" t="s">
        <v>584</v>
      </c>
      <c r="C32" s="22" t="s">
        <v>10</v>
      </c>
      <c r="D32" s="84"/>
      <c r="E32" s="85"/>
      <c r="F32" s="85"/>
      <c r="G32" s="22"/>
      <c r="H32" s="22"/>
      <c r="I32" s="22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74"/>
    </row>
    <row r="33" spans="1:22" ht="26.25" customHeight="1">
      <c r="A33" s="20" t="s">
        <v>585</v>
      </c>
      <c r="B33" s="51" t="s">
        <v>586</v>
      </c>
      <c r="C33" s="22" t="s">
        <v>10</v>
      </c>
      <c r="D33" s="84"/>
      <c r="E33" s="84"/>
      <c r="F33" s="84"/>
      <c r="G33" s="22"/>
      <c r="H33" s="22"/>
      <c r="I33" s="22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74"/>
    </row>
    <row r="34" spans="1:22" ht="27.75" customHeight="1">
      <c r="A34" s="20" t="s">
        <v>587</v>
      </c>
      <c r="B34" s="21" t="s">
        <v>588</v>
      </c>
      <c r="C34" s="22" t="s">
        <v>589</v>
      </c>
      <c r="D34" s="84"/>
      <c r="E34" s="85"/>
      <c r="F34" s="85"/>
      <c r="G34" s="22"/>
      <c r="H34" s="22"/>
      <c r="I34" s="22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74"/>
    </row>
    <row r="35" spans="1:22" ht="12.75" customHeight="1">
      <c r="A35" s="20"/>
      <c r="B35" s="21" t="s">
        <v>200</v>
      </c>
      <c r="C35" s="22"/>
      <c r="D35" s="84"/>
      <c r="E35" s="84"/>
      <c r="F35" s="84"/>
      <c r="G35" s="22"/>
      <c r="H35" s="22"/>
      <c r="I35" s="22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74"/>
    </row>
    <row r="36" spans="1:22" ht="36.75" customHeight="1">
      <c r="A36" s="20" t="s">
        <v>590</v>
      </c>
      <c r="B36" s="51" t="s">
        <v>591</v>
      </c>
      <c r="C36" s="22" t="s">
        <v>10</v>
      </c>
      <c r="D36" s="84"/>
      <c r="E36" s="84"/>
      <c r="F36" s="84"/>
      <c r="G36" s="22"/>
      <c r="H36" s="22"/>
      <c r="I36" s="22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74"/>
    </row>
    <row r="37" spans="1:22" ht="36.75" customHeight="1" thickBot="1">
      <c r="A37" s="27" t="s">
        <v>592</v>
      </c>
      <c r="B37" s="52" t="s">
        <v>593</v>
      </c>
      <c r="C37" s="29" t="s">
        <v>10</v>
      </c>
      <c r="D37" s="84"/>
      <c r="E37" s="84"/>
      <c r="F37" s="84"/>
      <c r="G37" s="29"/>
      <c r="H37" s="29"/>
      <c r="I37" s="29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75"/>
    </row>
  </sheetData>
  <sheetProtection/>
  <mergeCells count="23">
    <mergeCell ref="V6:V7"/>
    <mergeCell ref="Q6:R6"/>
    <mergeCell ref="S6:S7"/>
    <mergeCell ref="T6:U6"/>
    <mergeCell ref="M5:O5"/>
    <mergeCell ref="M6:M7"/>
    <mergeCell ref="N6:O6"/>
    <mergeCell ref="D5:F5"/>
    <mergeCell ref="G5:I5"/>
    <mergeCell ref="D6:D7"/>
    <mergeCell ref="E6:F6"/>
    <mergeCell ref="G6:G7"/>
    <mergeCell ref="H6:I6"/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C5:C7"/>
  </mergeCells>
  <printOptions/>
  <pageMargins left="0.25" right="0.25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VAVAcomp</cp:lastModifiedBy>
  <cp:lastPrinted>2022-12-13T18:20:15Z</cp:lastPrinted>
  <dcterms:created xsi:type="dcterms:W3CDTF">2022-06-16T10:33:45Z</dcterms:created>
  <dcterms:modified xsi:type="dcterms:W3CDTF">2023-11-06T05:57:56Z</dcterms:modified>
  <cp:category/>
  <cp:version/>
  <cp:contentType/>
  <cp:contentStatus/>
</cp:coreProperties>
</file>